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\Documents\Gregor\Agro Energie Rigi\Wirtschaftlichkeit_AER\Kostenvergleich_Heizsysteme\"/>
    </mc:Choice>
  </mc:AlternateContent>
  <bookViews>
    <workbookView xWindow="0" yWindow="0" windowWidth="25200" windowHeight="11985"/>
  </bookViews>
  <sheets>
    <sheet name="Kostenvergleich" sheetId="1" r:id="rId1"/>
  </sheets>
  <calcPr calcId="152511"/>
</workbook>
</file>

<file path=xl/calcChain.xml><?xml version="1.0" encoding="utf-8"?>
<calcChain xmlns="http://schemas.openxmlformats.org/spreadsheetml/2006/main">
  <c r="E38" i="1" l="1"/>
  <c r="S40" i="1"/>
  <c r="Q40" i="1"/>
  <c r="O40" i="1"/>
  <c r="M40" i="1"/>
  <c r="K40" i="1"/>
  <c r="E40" i="1"/>
  <c r="S33" i="1" l="1"/>
  <c r="Q33" i="1"/>
  <c r="O33" i="1"/>
  <c r="M33" i="1"/>
  <c r="K33" i="1"/>
  <c r="I33" i="1"/>
  <c r="G33" i="1"/>
  <c r="E33" i="1"/>
  <c r="C33" i="1"/>
  <c r="S29" i="1"/>
  <c r="Q29" i="1"/>
  <c r="O29" i="1"/>
  <c r="M29" i="1"/>
  <c r="K29" i="1"/>
  <c r="I29" i="1"/>
  <c r="G29" i="1"/>
  <c r="E29" i="1"/>
  <c r="C29" i="1"/>
  <c r="M19" i="1"/>
  <c r="E36" i="1" l="1"/>
  <c r="S18" i="1" l="1"/>
  <c r="S20" i="1" s="1"/>
  <c r="S36" i="1" s="1"/>
  <c r="Q18" i="1"/>
  <c r="Q20" i="1" s="1"/>
  <c r="Q36" i="1" s="1"/>
  <c r="O18" i="1"/>
  <c r="O20" i="1" s="1"/>
  <c r="O36" i="1" s="1"/>
  <c r="M18" i="1"/>
  <c r="K18" i="1"/>
  <c r="K20" i="1" s="1"/>
  <c r="K36" i="1" s="1"/>
  <c r="I18" i="1"/>
  <c r="I19" i="1" s="1"/>
  <c r="G18" i="1"/>
  <c r="G20" i="1" s="1"/>
  <c r="G36" i="1" s="1"/>
  <c r="E18" i="1"/>
  <c r="C18" i="1"/>
  <c r="C20" i="1" s="1"/>
  <c r="C36" i="1" s="1"/>
  <c r="C38" i="1" s="1"/>
  <c r="C40" i="1" s="1"/>
  <c r="I20" i="1" l="1"/>
  <c r="I36" i="1" s="1"/>
  <c r="M20" i="1"/>
  <c r="M36" i="1" s="1"/>
  <c r="S38" i="1" l="1"/>
  <c r="Q38" i="1"/>
  <c r="O38" i="1"/>
  <c r="M38" i="1"/>
  <c r="K38" i="1"/>
  <c r="I38" i="1"/>
  <c r="I40" i="1" s="1"/>
  <c r="G38" i="1"/>
  <c r="G40" i="1" s="1"/>
</calcChain>
</file>

<file path=xl/sharedStrings.xml><?xml version="1.0" encoding="utf-8"?>
<sst xmlns="http://schemas.openxmlformats.org/spreadsheetml/2006/main" count="157" uniqueCount="101">
  <si>
    <t>Lückenstrasse 34</t>
  </si>
  <si>
    <t>6430 Schwyz</t>
  </si>
  <si>
    <t>T 041 810 41 42</t>
  </si>
  <si>
    <t>F 041 810 44 42</t>
  </si>
  <si>
    <t>www.agroenergieschwyz.ch</t>
  </si>
  <si>
    <t>AGRO Energie Schwyz AG</t>
  </si>
  <si>
    <t>Kostenvergleich verschiedener Heizsysteme</t>
  </si>
  <si>
    <t>Fernwärme</t>
  </si>
  <si>
    <t>Wärmepumpe</t>
  </si>
  <si>
    <t>Ölheizung</t>
  </si>
  <si>
    <t>Erdgas</t>
  </si>
  <si>
    <t>Energiebedarf brutto (kWh/a)</t>
  </si>
  <si>
    <t>Energiebedarf netto (kWh/a)</t>
  </si>
  <si>
    <t>Anschaffungskosten für Heizsystem und alle</t>
  </si>
  <si>
    <t>erforderlichen Installationen (Regler, Tank,</t>
  </si>
  <si>
    <t>Kamin, Erdsonde, Pumpen inkl.</t>
  </si>
  <si>
    <t>Warmwasserbereitung etc.)</t>
  </si>
  <si>
    <t>ohne Wärmeverteilung</t>
  </si>
  <si>
    <t>Jährlicher Unterhalt, Wartung, Kontrollen</t>
  </si>
  <si>
    <t>Jährliche Energiekosten</t>
  </si>
  <si>
    <t>Jährliche Grundgebühr</t>
  </si>
  <si>
    <t>Pro</t>
  </si>
  <si>
    <t>Contra</t>
  </si>
  <si>
    <t>Erdsonde</t>
  </si>
  <si>
    <t>10 kWh/l</t>
  </si>
  <si>
    <t>Luft/Wasser</t>
  </si>
  <si>
    <t>4 kWh/kg</t>
  </si>
  <si>
    <t>Investition</t>
  </si>
  <si>
    <t>Amortisation
+ Betrieb</t>
  </si>
  <si>
    <t>*</t>
  </si>
  <si>
    <t>- modulierende Kessel</t>
  </si>
  <si>
    <t>- geringer Platzbedarf</t>
  </si>
  <si>
    <t>- nicht überall erlaubt</t>
  </si>
  <si>
    <t>- Betriebskosten</t>
  </si>
  <si>
    <t>- lagerfähige Energie</t>
  </si>
  <si>
    <t>- Holz: nachwachsender</t>
  </si>
  <si>
    <t>- Kombination mit Biogas</t>
  </si>
  <si>
    <t>- Grundpreisbindung</t>
  </si>
  <si>
    <t>4) ohne Jahreskosten Feinstaubfilter und Feuerungskontrolle (je nach Kanton)</t>
  </si>
  <si>
    <r>
      <t xml:space="preserve">Pellets </t>
    </r>
    <r>
      <rPr>
        <sz val="8"/>
        <color theme="1"/>
        <rFont val="Century Gothic"/>
        <family val="2"/>
      </rPr>
      <t>(3, 4)</t>
    </r>
  </si>
  <si>
    <r>
      <t xml:space="preserve">Öl/Solar </t>
    </r>
    <r>
      <rPr>
        <sz val="8"/>
        <color theme="1"/>
        <rFont val="Century Gothic"/>
        <family val="2"/>
      </rPr>
      <t>(1)</t>
    </r>
  </si>
  <si>
    <r>
      <t xml:space="preserve">Erdgas/Solar </t>
    </r>
    <r>
      <rPr>
        <sz val="8"/>
        <color theme="1"/>
        <rFont val="Century Gothic"/>
        <family val="2"/>
      </rPr>
      <t>(1)</t>
    </r>
  </si>
  <si>
    <r>
      <t xml:space="preserve">Holz </t>
    </r>
    <r>
      <rPr>
        <sz val="8"/>
        <color theme="1"/>
        <rFont val="Century Gothic"/>
        <family val="2"/>
      </rPr>
      <t>(2)</t>
    </r>
  </si>
  <si>
    <t>4.8 kWh/kg</t>
  </si>
  <si>
    <t>Anschlussleistung: 10 kW</t>
  </si>
  <si>
    <t>3) ohne Ascheentsorgung</t>
  </si>
  <si>
    <t>Beispiel für ein Einfamilienhaus; Preise in CHF</t>
  </si>
  <si>
    <t>* keine / nicht bekannt</t>
  </si>
  <si>
    <t xml:space="preserve">Jährliche Betriebskosten inkl. Amortisation </t>
  </si>
  <si>
    <t>[CHF pro Jahr]</t>
  </si>
  <si>
    <r>
      <t xml:space="preserve">Vollkosten Nutzenergie </t>
    </r>
    <r>
      <rPr>
        <sz val="11"/>
        <color theme="1"/>
        <rFont val="Century Gothic"/>
        <family val="2"/>
      </rPr>
      <t>[Rp./kWh]</t>
    </r>
  </si>
  <si>
    <r>
      <t>- CO</t>
    </r>
    <r>
      <rPr>
        <vertAlign val="subscript"/>
        <sz val="8"/>
        <color theme="1"/>
        <rFont val="Century Gothic"/>
        <family val="2"/>
      </rPr>
      <t>2</t>
    </r>
    <r>
      <rPr>
        <sz val="8"/>
        <color theme="1"/>
        <rFont val="Century Gothic"/>
        <family val="2"/>
      </rPr>
      <t>-neutral</t>
    </r>
  </si>
  <si>
    <r>
      <t>- CO</t>
    </r>
    <r>
      <rPr>
        <vertAlign val="subscript"/>
        <sz val="8"/>
        <color theme="1"/>
        <rFont val="Century Gothic"/>
        <family val="2"/>
      </rPr>
      <t>2</t>
    </r>
    <r>
      <rPr>
        <sz val="8"/>
        <color theme="1"/>
        <rFont val="Century Gothic"/>
        <family val="2"/>
      </rPr>
      <t>-Belastung</t>
    </r>
  </si>
  <si>
    <t>- Auslandabhängigkeit</t>
  </si>
  <si>
    <t>- Unregelmässige Solar-</t>
  </si>
  <si>
    <t xml:space="preserve">  einspeisung</t>
  </si>
  <si>
    <t>- hohe Investitionskosten</t>
  </si>
  <si>
    <t>- grosser Platzbedarf</t>
  </si>
  <si>
    <t>- Luftbelastung möglich</t>
  </si>
  <si>
    <t>- Ascheentsorgung</t>
  </si>
  <si>
    <t>- Feinstaubbildung</t>
  </si>
  <si>
    <r>
      <t>- CO</t>
    </r>
    <r>
      <rPr>
        <vertAlign val="subscript"/>
        <sz val="8"/>
        <color theme="1"/>
        <rFont val="Century Gothic"/>
        <family val="2"/>
      </rPr>
      <t>2</t>
    </r>
    <r>
      <rPr>
        <sz val="8"/>
        <color theme="1"/>
        <rFont val="Century Gothic"/>
        <family val="2"/>
      </rPr>
      <t xml:space="preserve"> je nach Strom-Mix</t>
    </r>
  </si>
  <si>
    <t>- Lärmbelastung</t>
  </si>
  <si>
    <t xml:space="preserve">  nutzungsgrad</t>
  </si>
  <si>
    <t>- hoher Jahres-</t>
  </si>
  <si>
    <t>- Nutzung Erdwärme</t>
  </si>
  <si>
    <t xml:space="preserve">- Nutzung Umgebungs- </t>
  </si>
  <si>
    <t xml:space="preserve">  wärme (Luft)</t>
  </si>
  <si>
    <t>- Nutzung Sonnenenergie</t>
  </si>
  <si>
    <t xml:space="preserve">  (Grundwassser)</t>
  </si>
  <si>
    <t>20'000 kWh</t>
  </si>
  <si>
    <t>- niedriger Wirkungsgrad</t>
  </si>
  <si>
    <t xml:space="preserve">  möglich</t>
  </si>
  <si>
    <t>- saubere Verbrennung</t>
  </si>
  <si>
    <t>- beste Umweltbilanz</t>
  </si>
  <si>
    <t>- Nutzung erneuerbare</t>
  </si>
  <si>
    <t xml:space="preserve">  Holzenergie</t>
  </si>
  <si>
    <t>- regionale Wertschöpfung</t>
  </si>
  <si>
    <t xml:space="preserve">  Rohstoff</t>
  </si>
  <si>
    <t>2) Stückholzvergaserkessel mit Speicher, gemäss Windhager AG; ohne Jahreskosten Feinstaubfilter usw.</t>
  </si>
  <si>
    <r>
      <t>10 kWh/m</t>
    </r>
    <r>
      <rPr>
        <vertAlign val="superscript"/>
        <sz val="11"/>
        <color theme="1"/>
        <rFont val="Century Gothic"/>
        <family val="2"/>
      </rPr>
      <t>3</t>
    </r>
  </si>
  <si>
    <t>Nutzenergiebedarf [kWh/a]:</t>
  </si>
  <si>
    <t>Amortisationsfrist [Jahre]</t>
  </si>
  <si>
    <t>Zinssatz Investitionen [%]</t>
  </si>
  <si>
    <t>Jahresnutzungsgrad / Jahresarbeitszahl</t>
  </si>
  <si>
    <t>Solarnutzung [%] und [kWh/a]</t>
  </si>
  <si>
    <r>
      <t>Raumbedarfskosten (pro m</t>
    </r>
    <r>
      <rPr>
        <vertAlign val="superscript"/>
        <sz val="11"/>
        <color theme="1"/>
        <rFont val="Century Gothic"/>
        <family val="2"/>
      </rPr>
      <t>3</t>
    </r>
    <r>
      <rPr>
        <sz val="11"/>
        <color theme="1"/>
        <rFont val="Century Gothic"/>
        <family val="2"/>
      </rPr>
      <t xml:space="preserve"> ca. CHF 300.-)</t>
    </r>
  </si>
  <si>
    <t>Jahreskosten Investitionen</t>
  </si>
  <si>
    <t>Energiepreis Endenergie [Rp./kWh]</t>
  </si>
  <si>
    <t>Jahreskosten Raumbedarf</t>
  </si>
  <si>
    <t>0) Lebensdauer der Heizsysteme: 20 Jahre</t>
  </si>
  <si>
    <r>
      <t xml:space="preserve">Amortisationsfrist [Jahre] </t>
    </r>
    <r>
      <rPr>
        <sz val="8"/>
        <color theme="1"/>
        <rFont val="Century Gothic"/>
        <family val="2"/>
      </rPr>
      <t>(0)</t>
    </r>
  </si>
  <si>
    <r>
      <t>1) Solarsystem 5m</t>
    </r>
    <r>
      <rPr>
        <vertAlign val="superscript"/>
        <sz val="8"/>
        <color theme="1"/>
        <rFont val="Century Gothic"/>
        <family val="2"/>
      </rPr>
      <t>2</t>
    </r>
    <r>
      <rPr>
        <sz val="8"/>
        <color theme="1"/>
        <rFont val="Century Gothic"/>
        <family val="2"/>
      </rPr>
      <t xml:space="preserve"> Photovoltaik-Module mit Selbstregulierung, Kombi-Heizschrank mit integriertem Speicher für Warmwassererwärmung</t>
    </r>
  </si>
  <si>
    <t xml:space="preserve">  Rohstoffe</t>
  </si>
  <si>
    <t xml:space="preserve">- Verwertung natürlicher </t>
  </si>
  <si>
    <t>- kein Unterhalt nötig</t>
  </si>
  <si>
    <t>- 40% Atomstromnutzung</t>
  </si>
  <si>
    <t xml:space="preserve">- Geld fliesst in Kriegs- und </t>
  </si>
  <si>
    <t xml:space="preserve">  Kriesengebiete</t>
  </si>
  <si>
    <t>Basis: Kostenvergleich und Erdgaspreise Erdgas Innerschwyz, Fernwärme-Reglement AGRO Energie Schwyz AG, Merkblätter Fördergemeinschaft Wärmepumpen Schweiz FWS und Holzenergie Schweiz HES, Basis-Informationen der Schweizerischen Gasindustrie VSG, Pelletpreise www.pelletpreis.ch, Energieholz Richtpreise Waldwirtschaft Schweiz</t>
  </si>
  <si>
    <t>info@agroenergieschwyz.ch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</si>
</sst>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5"/>
      <color theme="1"/>
      <name val="Century Gothic"/>
      <family val="2"/>
    </font>
    <font>
      <vertAlign val="superscript"/>
      <sz val="8"/>
      <color theme="1"/>
      <name val="Century Gothic"/>
      <family val="2"/>
    </font>
    <font>
      <vertAlign val="subscript"/>
      <sz val="8"/>
      <color theme="1"/>
      <name val="Century Gothic"/>
      <family val="2"/>
    </font>
    <font>
      <sz val="8"/>
      <name val="Century Gothic"/>
      <family val="2"/>
    </font>
    <font>
      <vertAlign val="superscript"/>
      <sz val="11"/>
      <color theme="1"/>
      <name val="Century Gothic"/>
      <family val="2"/>
    </font>
    <font>
      <sz val="10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5">
    <xf numFmtId="0" fontId="0" fillId="0" borderId="0" xfId="0"/>
    <xf numFmtId="0" fontId="1" fillId="0" borderId="0" xfId="0" applyFont="1"/>
    <xf numFmtId="0" fontId="5" fillId="0" borderId="8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/>
    <xf numFmtId="0" fontId="5" fillId="0" borderId="11" xfId="0" applyFont="1" applyBorder="1"/>
    <xf numFmtId="0" fontId="5" fillId="0" borderId="10" xfId="0" applyFont="1" applyBorder="1"/>
    <xf numFmtId="0" fontId="4" fillId="0" borderId="17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5" fillId="0" borderId="18" xfId="0" applyFont="1" applyBorder="1"/>
    <xf numFmtId="0" fontId="1" fillId="0" borderId="21" xfId="0" applyFont="1" applyBorder="1"/>
    <xf numFmtId="0" fontId="1" fillId="2" borderId="8" xfId="0" applyFont="1" applyFill="1" applyBorder="1"/>
    <xf numFmtId="3" fontId="1" fillId="2" borderId="8" xfId="0" applyNumberFormat="1" applyFont="1" applyFill="1" applyBorder="1"/>
    <xf numFmtId="0" fontId="1" fillId="2" borderId="10" xfId="0" applyFont="1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0" fontId="5" fillId="2" borderId="19" xfId="0" applyFont="1" applyFill="1" applyBorder="1"/>
    <xf numFmtId="0" fontId="5" fillId="2" borderId="21" xfId="0" applyFont="1" applyFill="1" applyBorder="1"/>
    <xf numFmtId="0" fontId="4" fillId="2" borderId="14" xfId="0" quotePrefix="1" applyFont="1" applyFill="1" applyBorder="1"/>
    <xf numFmtId="0" fontId="4" fillId="2" borderId="15" xfId="0" applyFont="1" applyFill="1" applyBorder="1"/>
    <xf numFmtId="0" fontId="4" fillId="2" borderId="16" xfId="0" quotePrefix="1" applyFont="1" applyFill="1" applyBorder="1"/>
    <xf numFmtId="0" fontId="4" fillId="2" borderId="17" xfId="0" applyFont="1" applyFill="1" applyBorder="1"/>
    <xf numFmtId="0" fontId="4" fillId="2" borderId="16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4" fillId="2" borderId="2" xfId="0" quotePrefix="1" applyFont="1" applyFill="1" applyBorder="1"/>
    <xf numFmtId="0" fontId="4" fillId="2" borderId="4" xfId="0" applyFont="1" applyFill="1" applyBorder="1"/>
    <xf numFmtId="0" fontId="1" fillId="3" borderId="8" xfId="0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4" fillId="3" borderId="15" xfId="0" applyFont="1" applyFill="1" applyBorder="1"/>
    <xf numFmtId="0" fontId="4" fillId="3" borderId="16" xfId="0" quotePrefix="1" applyFont="1" applyFill="1" applyBorder="1"/>
    <xf numFmtId="0" fontId="4" fillId="3" borderId="17" xfId="0" applyFont="1" applyFill="1" applyBorder="1"/>
    <xf numFmtId="0" fontId="4" fillId="3" borderId="5" xfId="0" applyFont="1" applyFill="1" applyBorder="1"/>
    <xf numFmtId="0" fontId="4" fillId="3" borderId="7" xfId="0" applyFont="1" applyFill="1" applyBorder="1"/>
    <xf numFmtId="0" fontId="4" fillId="3" borderId="4" xfId="0" applyFont="1" applyFill="1" applyBorder="1"/>
    <xf numFmtId="0" fontId="4" fillId="3" borderId="16" xfId="0" applyFont="1" applyFill="1" applyBorder="1"/>
    <xf numFmtId="0" fontId="1" fillId="4" borderId="8" xfId="0" applyFont="1" applyFill="1" applyBorder="1"/>
    <xf numFmtId="3" fontId="1" fillId="4" borderId="8" xfId="0" applyNumberFormat="1" applyFont="1" applyFill="1" applyBorder="1"/>
    <xf numFmtId="0" fontId="1" fillId="4" borderId="10" xfId="0" applyFont="1" applyFill="1" applyBorder="1"/>
    <xf numFmtId="0" fontId="1" fillId="4" borderId="9" xfId="0" applyFont="1" applyFill="1" applyBorder="1"/>
    <xf numFmtId="3" fontId="1" fillId="4" borderId="9" xfId="0" applyNumberFormat="1" applyFont="1" applyFill="1" applyBorder="1"/>
    <xf numFmtId="3" fontId="1" fillId="4" borderId="10" xfId="0" applyNumberFormat="1" applyFont="1" applyFill="1" applyBorder="1"/>
    <xf numFmtId="0" fontId="4" fillId="4" borderId="16" xfId="0" quotePrefix="1" applyFont="1" applyFill="1" applyBorder="1"/>
    <xf numFmtId="0" fontId="4" fillId="4" borderId="17" xfId="0" applyFont="1" applyFill="1" applyBorder="1"/>
    <xf numFmtId="0" fontId="4" fillId="4" borderId="16" xfId="0" applyFont="1" applyFill="1" applyBorder="1"/>
    <xf numFmtId="0" fontId="4" fillId="4" borderId="5" xfId="0" applyFont="1" applyFill="1" applyBorder="1"/>
    <xf numFmtId="0" fontId="4" fillId="4" borderId="7" xfId="0" applyFont="1" applyFill="1" applyBorder="1"/>
    <xf numFmtId="0" fontId="4" fillId="4" borderId="2" xfId="0" quotePrefix="1" applyFont="1" applyFill="1" applyBorder="1"/>
    <xf numFmtId="0" fontId="4" fillId="4" borderId="4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1" fillId="5" borderId="9" xfId="0" applyFont="1" applyFill="1" applyBorder="1"/>
    <xf numFmtId="3" fontId="1" fillId="5" borderId="10" xfId="0" applyNumberFormat="1" applyFont="1" applyFill="1" applyBorder="1"/>
    <xf numFmtId="0" fontId="4" fillId="5" borderId="14" xfId="0" quotePrefix="1" applyFont="1" applyFill="1" applyBorder="1"/>
    <xf numFmtId="0" fontId="4" fillId="5" borderId="15" xfId="0" applyFont="1" applyFill="1" applyBorder="1"/>
    <xf numFmtId="0" fontId="4" fillId="5" borderId="16" xfId="0" quotePrefix="1" applyFont="1" applyFill="1" applyBorder="1"/>
    <xf numFmtId="0" fontId="4" fillId="5" borderId="17" xfId="0" applyFont="1" applyFill="1" applyBorder="1"/>
    <xf numFmtId="0" fontId="4" fillId="5" borderId="16" xfId="0" applyFont="1" applyFill="1" applyBorder="1"/>
    <xf numFmtId="0" fontId="4" fillId="5" borderId="7" xfId="0" applyFont="1" applyFill="1" applyBorder="1"/>
    <xf numFmtId="0" fontId="4" fillId="5" borderId="2" xfId="0" quotePrefix="1" applyFont="1" applyFill="1" applyBorder="1"/>
    <xf numFmtId="0" fontId="4" fillId="5" borderId="4" xfId="0" applyFont="1" applyFill="1" applyBorder="1"/>
    <xf numFmtId="0" fontId="1" fillId="6" borderId="8" xfId="0" applyFont="1" applyFill="1" applyBorder="1"/>
    <xf numFmtId="0" fontId="1" fillId="6" borderId="10" xfId="0" applyFont="1" applyFill="1" applyBorder="1"/>
    <xf numFmtId="0" fontId="1" fillId="6" borderId="9" xfId="0" applyFont="1" applyFill="1" applyBorder="1"/>
    <xf numFmtId="3" fontId="1" fillId="6" borderId="10" xfId="0" applyNumberFormat="1" applyFont="1" applyFill="1" applyBorder="1"/>
    <xf numFmtId="0" fontId="4" fillId="6" borderId="14" xfId="0" quotePrefix="1" applyFont="1" applyFill="1" applyBorder="1"/>
    <xf numFmtId="0" fontId="4" fillId="6" borderId="15" xfId="0" applyFont="1" applyFill="1" applyBorder="1"/>
    <xf numFmtId="0" fontId="4" fillId="6" borderId="16" xfId="0" quotePrefix="1" applyFont="1" applyFill="1" applyBorder="1"/>
    <xf numFmtId="0" fontId="4" fillId="6" borderId="17" xfId="0" applyFont="1" applyFill="1" applyBorder="1"/>
    <xf numFmtId="0" fontId="4" fillId="6" borderId="16" xfId="0" applyFont="1" applyFill="1" applyBorder="1"/>
    <xf numFmtId="0" fontId="4" fillId="6" borderId="5" xfId="0" applyFont="1" applyFill="1" applyBorder="1"/>
    <xf numFmtId="0" fontId="4" fillId="6" borderId="7" xfId="0" applyFont="1" applyFill="1" applyBorder="1"/>
    <xf numFmtId="0" fontId="4" fillId="6" borderId="2" xfId="0" quotePrefix="1" applyFont="1" applyFill="1" applyBorder="1"/>
    <xf numFmtId="0" fontId="4" fillId="6" borderId="4" xfId="0" applyFont="1" applyFill="1" applyBorder="1"/>
    <xf numFmtId="0" fontId="1" fillId="7" borderId="8" xfId="0" applyFont="1" applyFill="1" applyBorder="1"/>
    <xf numFmtId="0" fontId="1" fillId="7" borderId="10" xfId="0" applyFont="1" applyFill="1" applyBorder="1"/>
    <xf numFmtId="0" fontId="1" fillId="7" borderId="9" xfId="0" applyFont="1" applyFill="1" applyBorder="1"/>
    <xf numFmtId="3" fontId="1" fillId="7" borderId="10" xfId="0" applyNumberFormat="1" applyFont="1" applyFill="1" applyBorder="1"/>
    <xf numFmtId="0" fontId="4" fillId="7" borderId="15" xfId="0" applyFont="1" applyFill="1" applyBorder="1"/>
    <xf numFmtId="0" fontId="4" fillId="7" borderId="16" xfId="0" applyFont="1" applyFill="1" applyBorder="1"/>
    <xf numFmtId="0" fontId="4" fillId="7" borderId="17" xfId="0" applyFont="1" applyFill="1" applyBorder="1"/>
    <xf numFmtId="0" fontId="4" fillId="7" borderId="16" xfId="0" quotePrefix="1" applyFont="1" applyFill="1" applyBorder="1"/>
    <xf numFmtId="0" fontId="4" fillId="7" borderId="5" xfId="0" applyFont="1" applyFill="1" applyBorder="1"/>
    <xf numFmtId="0" fontId="4" fillId="7" borderId="7" xfId="0" applyFont="1" applyFill="1" applyBorder="1"/>
    <xf numFmtId="0" fontId="4" fillId="7" borderId="4" xfId="0" applyFont="1" applyFill="1" applyBorder="1"/>
    <xf numFmtId="0" fontId="1" fillId="8" borderId="8" xfId="0" applyFont="1" applyFill="1" applyBorder="1"/>
    <xf numFmtId="0" fontId="1" fillId="8" borderId="10" xfId="0" applyFont="1" applyFill="1" applyBorder="1"/>
    <xf numFmtId="0" fontId="1" fillId="8" borderId="9" xfId="0" applyFont="1" applyFill="1" applyBorder="1"/>
    <xf numFmtId="0" fontId="4" fillId="8" borderId="14" xfId="0" quotePrefix="1" applyFont="1" applyFill="1" applyBorder="1"/>
    <xf numFmtId="0" fontId="4" fillId="8" borderId="15" xfId="0" applyFont="1" applyFill="1" applyBorder="1"/>
    <xf numFmtId="0" fontId="4" fillId="8" borderId="16" xfId="0" quotePrefix="1" applyFont="1" applyFill="1" applyBorder="1"/>
    <xf numFmtId="0" fontId="4" fillId="8" borderId="17" xfId="0" applyFont="1" applyFill="1" applyBorder="1"/>
    <xf numFmtId="0" fontId="4" fillId="8" borderId="16" xfId="0" applyFont="1" applyFill="1" applyBorder="1"/>
    <xf numFmtId="0" fontId="4" fillId="8" borderId="5" xfId="0" applyFont="1" applyFill="1" applyBorder="1"/>
    <xf numFmtId="0" fontId="4" fillId="8" borderId="7" xfId="0" applyFont="1" applyFill="1" applyBorder="1"/>
    <xf numFmtId="0" fontId="4" fillId="8" borderId="4" xfId="0" applyFont="1" applyFill="1" applyBorder="1"/>
    <xf numFmtId="0" fontId="1" fillId="9" borderId="8" xfId="0" applyFont="1" applyFill="1" applyBorder="1"/>
    <xf numFmtId="0" fontId="1" fillId="9" borderId="10" xfId="0" applyFont="1" applyFill="1" applyBorder="1"/>
    <xf numFmtId="0" fontId="1" fillId="9" borderId="9" xfId="0" applyFont="1" applyFill="1" applyBorder="1"/>
    <xf numFmtId="3" fontId="1" fillId="9" borderId="10" xfId="0" applyNumberFormat="1" applyFont="1" applyFill="1" applyBorder="1"/>
    <xf numFmtId="0" fontId="4" fillId="9" borderId="15" xfId="0" applyFont="1" applyFill="1" applyBorder="1"/>
    <xf numFmtId="0" fontId="4" fillId="9" borderId="16" xfId="0" quotePrefix="1" applyFont="1" applyFill="1" applyBorder="1"/>
    <xf numFmtId="0" fontId="4" fillId="9" borderId="17" xfId="0" applyFont="1" applyFill="1" applyBorder="1"/>
    <xf numFmtId="0" fontId="4" fillId="9" borderId="16" xfId="0" applyFont="1" applyFill="1" applyBorder="1"/>
    <xf numFmtId="0" fontId="4" fillId="9" borderId="5" xfId="0" applyFont="1" applyFill="1" applyBorder="1"/>
    <xf numFmtId="0" fontId="4" fillId="9" borderId="7" xfId="0" applyFont="1" applyFill="1" applyBorder="1"/>
    <xf numFmtId="0" fontId="4" fillId="9" borderId="2" xfId="0" quotePrefix="1" applyFont="1" applyFill="1" applyBorder="1"/>
    <xf numFmtId="0" fontId="4" fillId="9" borderId="4" xfId="0" applyFont="1" applyFill="1" applyBorder="1"/>
    <xf numFmtId="3" fontId="1" fillId="3" borderId="10" xfId="0" applyNumberFormat="1" applyFont="1" applyFill="1" applyBorder="1"/>
    <xf numFmtId="0" fontId="4" fillId="3" borderId="2" xfId="0" quotePrefix="1" applyFont="1" applyFill="1" applyBorder="1"/>
    <xf numFmtId="0" fontId="1" fillId="10" borderId="8" xfId="0" applyFont="1" applyFill="1" applyBorder="1"/>
    <xf numFmtId="0" fontId="1" fillId="10" borderId="10" xfId="0" applyFont="1" applyFill="1" applyBorder="1"/>
    <xf numFmtId="0" fontId="1" fillId="10" borderId="9" xfId="0" applyFont="1" applyFill="1" applyBorder="1"/>
    <xf numFmtId="3" fontId="1" fillId="10" borderId="10" xfId="0" applyNumberFormat="1" applyFont="1" applyFill="1" applyBorder="1"/>
    <xf numFmtId="0" fontId="4" fillId="10" borderId="15" xfId="0" applyFont="1" applyFill="1" applyBorder="1"/>
    <xf numFmtId="0" fontId="4" fillId="10" borderId="16" xfId="0" quotePrefix="1" applyFont="1" applyFill="1" applyBorder="1"/>
    <xf numFmtId="0" fontId="4" fillId="10" borderId="17" xfId="0" applyFont="1" applyFill="1" applyBorder="1"/>
    <xf numFmtId="0" fontId="4" fillId="10" borderId="16" xfId="0" applyFont="1" applyFill="1" applyBorder="1"/>
    <xf numFmtId="0" fontId="4" fillId="10" borderId="5" xfId="0" applyFont="1" applyFill="1" applyBorder="1"/>
    <xf numFmtId="0" fontId="4" fillId="10" borderId="7" xfId="0" applyFont="1" applyFill="1" applyBorder="1"/>
    <xf numFmtId="0" fontId="4" fillId="10" borderId="2" xfId="0" quotePrefix="1" applyFont="1" applyFill="1" applyBorder="1"/>
    <xf numFmtId="0" fontId="4" fillId="10" borderId="4" xfId="0" applyFont="1" applyFill="1" applyBorder="1"/>
    <xf numFmtId="3" fontId="1" fillId="8" borderId="8" xfId="0" applyNumberFormat="1" applyFont="1" applyFill="1" applyBorder="1"/>
    <xf numFmtId="3" fontId="1" fillId="8" borderId="9" xfId="0" applyNumberFormat="1" applyFont="1" applyFill="1" applyBorder="1"/>
    <xf numFmtId="0" fontId="1" fillId="8" borderId="0" xfId="0" applyFont="1" applyFill="1"/>
    <xf numFmtId="1" fontId="1" fillId="5" borderId="10" xfId="0" applyNumberFormat="1" applyFont="1" applyFill="1" applyBorder="1"/>
    <xf numFmtId="1" fontId="1" fillId="7" borderId="10" xfId="0" applyNumberFormat="1" applyFont="1" applyFill="1" applyBorder="1"/>
    <xf numFmtId="3" fontId="1" fillId="3" borderId="8" xfId="0" applyNumberFormat="1" applyFont="1" applyFill="1" applyBorder="1"/>
    <xf numFmtId="3" fontId="1" fillId="10" borderId="8" xfId="0" applyNumberFormat="1" applyFont="1" applyFill="1" applyBorder="1"/>
    <xf numFmtId="3" fontId="1" fillId="9" borderId="8" xfId="0" applyNumberFormat="1" applyFont="1" applyFill="1" applyBorder="1"/>
    <xf numFmtId="3" fontId="1" fillId="7" borderId="8" xfId="0" applyNumberFormat="1" applyFont="1" applyFill="1" applyBorder="1"/>
    <xf numFmtId="3" fontId="1" fillId="6" borderId="8" xfId="0" applyNumberFormat="1" applyFont="1" applyFill="1" applyBorder="1"/>
    <xf numFmtId="3" fontId="1" fillId="5" borderId="8" xfId="0" applyNumberFormat="1" applyFont="1" applyFill="1" applyBorder="1"/>
    <xf numFmtId="3" fontId="1" fillId="5" borderId="9" xfId="0" applyNumberFormat="1" applyFont="1" applyFill="1" applyBorder="1"/>
    <xf numFmtId="3" fontId="1" fillId="6" borderId="9" xfId="0" applyNumberFormat="1" applyFont="1" applyFill="1" applyBorder="1"/>
    <xf numFmtId="3" fontId="1" fillId="7" borderId="9" xfId="0" applyNumberFormat="1" applyFont="1" applyFill="1" applyBorder="1"/>
    <xf numFmtId="3" fontId="1" fillId="9" borderId="9" xfId="0" applyNumberFormat="1" applyFont="1" applyFill="1" applyBorder="1"/>
    <xf numFmtId="3" fontId="1" fillId="10" borderId="9" xfId="0" applyNumberFormat="1" applyFont="1" applyFill="1" applyBorder="1"/>
    <xf numFmtId="3" fontId="1" fillId="3" borderId="9" xfId="0" applyNumberFormat="1" applyFont="1" applyFill="1" applyBorder="1"/>
    <xf numFmtId="3" fontId="1" fillId="8" borderId="10" xfId="0" applyNumberFormat="1" applyFont="1" applyFill="1" applyBorder="1"/>
    <xf numFmtId="1" fontId="1" fillId="2" borderId="10" xfId="0" applyNumberFormat="1" applyFont="1" applyFill="1" applyBorder="1"/>
    <xf numFmtId="1" fontId="1" fillId="2" borderId="10" xfId="0" applyNumberFormat="1" applyFont="1" applyFill="1" applyBorder="1" applyAlignment="1">
      <alignment horizontal="right"/>
    </xf>
    <xf numFmtId="1" fontId="1" fillId="4" borderId="9" xfId="0" applyNumberFormat="1" applyFont="1" applyFill="1" applyBorder="1"/>
    <xf numFmtId="1" fontId="1" fillId="4" borderId="9" xfId="0" applyNumberFormat="1" applyFont="1" applyFill="1" applyBorder="1" applyAlignment="1">
      <alignment horizontal="right"/>
    </xf>
    <xf numFmtId="1" fontId="1" fillId="5" borderId="9" xfId="0" applyNumberFormat="1" applyFont="1" applyFill="1" applyBorder="1"/>
    <xf numFmtId="1" fontId="1" fillId="5" borderId="10" xfId="0" applyNumberFormat="1" applyFont="1" applyFill="1" applyBorder="1" applyAlignment="1">
      <alignment horizontal="right"/>
    </xf>
    <xf numFmtId="1" fontId="1" fillId="6" borderId="9" xfId="0" applyNumberFormat="1" applyFont="1" applyFill="1" applyBorder="1"/>
    <xf numFmtId="1" fontId="1" fillId="6" borderId="10" xfId="0" applyNumberFormat="1" applyFont="1" applyFill="1" applyBorder="1" applyAlignment="1">
      <alignment horizontal="right"/>
    </xf>
    <xf numFmtId="1" fontId="1" fillId="7" borderId="9" xfId="0" applyNumberFormat="1" applyFont="1" applyFill="1" applyBorder="1"/>
    <xf numFmtId="1" fontId="1" fillId="9" borderId="9" xfId="0" applyNumberFormat="1" applyFont="1" applyFill="1" applyBorder="1"/>
    <xf numFmtId="1" fontId="1" fillId="9" borderId="10" xfId="0" applyNumberFormat="1" applyFont="1" applyFill="1" applyBorder="1" applyAlignment="1">
      <alignment horizontal="right"/>
    </xf>
    <xf numFmtId="1" fontId="1" fillId="10" borderId="9" xfId="0" applyNumberFormat="1" applyFont="1" applyFill="1" applyBorder="1"/>
    <xf numFmtId="1" fontId="1" fillId="10" borderId="10" xfId="0" applyNumberFormat="1" applyFont="1" applyFill="1" applyBorder="1" applyAlignment="1">
      <alignment horizontal="right"/>
    </xf>
    <xf numFmtId="1" fontId="1" fillId="3" borderId="9" xfId="0" applyNumberFormat="1" applyFont="1" applyFill="1" applyBorder="1"/>
    <xf numFmtId="164" fontId="5" fillId="2" borderId="20" xfId="0" applyNumberFormat="1" applyFont="1" applyFill="1" applyBorder="1"/>
    <xf numFmtId="164" fontId="5" fillId="8" borderId="19" xfId="0" applyNumberFormat="1" applyFont="1" applyFill="1" applyBorder="1"/>
    <xf numFmtId="164" fontId="5" fillId="8" borderId="20" xfId="0" applyNumberFormat="1" applyFont="1" applyFill="1" applyBorder="1"/>
    <xf numFmtId="164" fontId="5" fillId="4" borderId="19" xfId="0" applyNumberFormat="1" applyFont="1" applyFill="1" applyBorder="1"/>
    <xf numFmtId="164" fontId="5" fillId="4" borderId="20" xfId="0" applyNumberFormat="1" applyFont="1" applyFill="1" applyBorder="1"/>
    <xf numFmtId="164" fontId="5" fillId="5" borderId="19" xfId="0" applyNumberFormat="1" applyFont="1" applyFill="1" applyBorder="1"/>
    <xf numFmtId="164" fontId="5" fillId="5" borderId="20" xfId="0" applyNumberFormat="1" applyFont="1" applyFill="1" applyBorder="1"/>
    <xf numFmtId="164" fontId="5" fillId="6" borderId="19" xfId="0" applyNumberFormat="1" applyFont="1" applyFill="1" applyBorder="1"/>
    <xf numFmtId="164" fontId="5" fillId="6" borderId="20" xfId="0" applyNumberFormat="1" applyFont="1" applyFill="1" applyBorder="1"/>
    <xf numFmtId="164" fontId="5" fillId="7" borderId="19" xfId="0" applyNumberFormat="1" applyFont="1" applyFill="1" applyBorder="1"/>
    <xf numFmtId="164" fontId="5" fillId="7" borderId="20" xfId="0" applyNumberFormat="1" applyFont="1" applyFill="1" applyBorder="1"/>
    <xf numFmtId="164" fontId="5" fillId="9" borderId="19" xfId="0" applyNumberFormat="1" applyFont="1" applyFill="1" applyBorder="1"/>
    <xf numFmtId="164" fontId="5" fillId="9" borderId="20" xfId="0" applyNumberFormat="1" applyFont="1" applyFill="1" applyBorder="1"/>
    <xf numFmtId="164" fontId="5" fillId="10" borderId="19" xfId="0" applyNumberFormat="1" applyFont="1" applyFill="1" applyBorder="1"/>
    <xf numFmtId="164" fontId="5" fillId="10" borderId="20" xfId="0" applyNumberFormat="1" applyFont="1" applyFill="1" applyBorder="1"/>
    <xf numFmtId="164" fontId="5" fillId="3" borderId="19" xfId="0" applyNumberFormat="1" applyFont="1" applyFill="1" applyBorder="1"/>
    <xf numFmtId="164" fontId="5" fillId="3" borderId="20" xfId="0" applyNumberFormat="1" applyFont="1" applyFill="1" applyBorder="1"/>
    <xf numFmtId="1" fontId="5" fillId="2" borderId="20" xfId="0" applyNumberFormat="1" applyFont="1" applyFill="1" applyBorder="1"/>
    <xf numFmtId="1" fontId="5" fillId="8" borderId="19" xfId="0" applyNumberFormat="1" applyFont="1" applyFill="1" applyBorder="1"/>
    <xf numFmtId="1" fontId="5" fillId="8" borderId="20" xfId="0" applyNumberFormat="1" applyFont="1" applyFill="1" applyBorder="1"/>
    <xf numFmtId="1" fontId="5" fillId="4" borderId="19" xfId="0" applyNumberFormat="1" applyFont="1" applyFill="1" applyBorder="1"/>
    <xf numFmtId="1" fontId="5" fillId="4" borderId="20" xfId="0" applyNumberFormat="1" applyFont="1" applyFill="1" applyBorder="1"/>
    <xf numFmtId="1" fontId="5" fillId="5" borderId="19" xfId="0" applyNumberFormat="1" applyFont="1" applyFill="1" applyBorder="1"/>
    <xf numFmtId="1" fontId="5" fillId="5" borderId="20" xfId="0" applyNumberFormat="1" applyFont="1" applyFill="1" applyBorder="1"/>
    <xf numFmtId="1" fontId="5" fillId="6" borderId="19" xfId="0" applyNumberFormat="1" applyFont="1" applyFill="1" applyBorder="1"/>
    <xf numFmtId="1" fontId="5" fillId="6" borderId="20" xfId="0" applyNumberFormat="1" applyFont="1" applyFill="1" applyBorder="1"/>
    <xf numFmtId="1" fontId="5" fillId="7" borderId="19" xfId="0" applyNumberFormat="1" applyFont="1" applyFill="1" applyBorder="1"/>
    <xf numFmtId="1" fontId="5" fillId="7" borderId="20" xfId="0" applyNumberFormat="1" applyFont="1" applyFill="1" applyBorder="1"/>
    <xf numFmtId="1" fontId="5" fillId="9" borderId="19" xfId="0" applyNumberFormat="1" applyFont="1" applyFill="1" applyBorder="1"/>
    <xf numFmtId="1" fontId="5" fillId="9" borderId="20" xfId="0" applyNumberFormat="1" applyFont="1" applyFill="1" applyBorder="1"/>
    <xf numFmtId="1" fontId="5" fillId="10" borderId="19" xfId="0" applyNumberFormat="1" applyFont="1" applyFill="1" applyBorder="1"/>
    <xf numFmtId="1" fontId="5" fillId="10" borderId="20" xfId="0" applyNumberFormat="1" applyFont="1" applyFill="1" applyBorder="1"/>
    <xf numFmtId="1" fontId="5" fillId="3" borderId="19" xfId="0" applyNumberFormat="1" applyFont="1" applyFill="1" applyBorder="1"/>
    <xf numFmtId="1" fontId="5" fillId="3" borderId="20" xfId="0" applyNumberFormat="1" applyFont="1" applyFill="1" applyBorder="1"/>
    <xf numFmtId="1" fontId="5" fillId="2" borderId="23" xfId="0" applyNumberFormat="1" applyFont="1" applyFill="1" applyBorder="1"/>
    <xf numFmtId="1" fontId="5" fillId="4" borderId="23" xfId="0" applyNumberFormat="1" applyFont="1" applyFill="1" applyBorder="1"/>
    <xf numFmtId="1" fontId="5" fillId="5" borderId="22" xfId="0" applyNumberFormat="1" applyFont="1" applyFill="1" applyBorder="1"/>
    <xf numFmtId="1" fontId="5" fillId="6" borderId="21" xfId="0" applyNumberFormat="1" applyFont="1" applyFill="1" applyBorder="1"/>
    <xf numFmtId="1" fontId="5" fillId="6" borderId="23" xfId="0" applyNumberFormat="1" applyFont="1" applyFill="1" applyBorder="1"/>
    <xf numFmtId="1" fontId="5" fillId="7" borderId="22" xfId="0" applyNumberFormat="1" applyFont="1" applyFill="1" applyBorder="1"/>
    <xf numFmtId="1" fontId="5" fillId="9" borderId="21" xfId="0" applyNumberFormat="1" applyFont="1" applyFill="1" applyBorder="1"/>
    <xf numFmtId="1" fontId="5" fillId="9" borderId="23" xfId="0" applyNumberFormat="1" applyFont="1" applyFill="1" applyBorder="1"/>
    <xf numFmtId="1" fontId="5" fillId="10" borderId="22" xfId="0" applyNumberFormat="1" applyFont="1" applyFill="1" applyBorder="1"/>
    <xf numFmtId="1" fontId="5" fillId="3" borderId="21" xfId="0" applyNumberFormat="1" applyFont="1" applyFill="1" applyBorder="1"/>
    <xf numFmtId="1" fontId="5" fillId="3" borderId="23" xfId="0" applyNumberFormat="1" applyFont="1" applyFill="1" applyBorder="1"/>
    <xf numFmtId="0" fontId="1" fillId="4" borderId="5" xfId="0" applyFont="1" applyFill="1" applyBorder="1"/>
    <xf numFmtId="1" fontId="5" fillId="4" borderId="22" xfId="0" applyNumberFormat="1" applyFont="1" applyFill="1" applyBorder="1"/>
    <xf numFmtId="1" fontId="5" fillId="5" borderId="21" xfId="0" applyNumberFormat="1" applyFont="1" applyFill="1" applyBorder="1"/>
    <xf numFmtId="1" fontId="1" fillId="8" borderId="24" xfId="0" applyNumberFormat="1" applyFont="1" applyFill="1" applyBorder="1"/>
    <xf numFmtId="1" fontId="5" fillId="8" borderId="25" xfId="0" applyNumberFormat="1" applyFont="1" applyFill="1" applyBorder="1"/>
    <xf numFmtId="1" fontId="5" fillId="8" borderId="26" xfId="0" applyNumberFormat="1" applyFont="1" applyFill="1" applyBorder="1"/>
    <xf numFmtId="164" fontId="5" fillId="8" borderId="26" xfId="0" applyNumberFormat="1" applyFont="1" applyFill="1" applyBorder="1"/>
    <xf numFmtId="0" fontId="1" fillId="4" borderId="21" xfId="0" applyFont="1" applyFill="1" applyBorder="1"/>
    <xf numFmtId="0" fontId="4" fillId="8" borderId="5" xfId="0" quotePrefix="1" applyFont="1" applyFill="1" applyBorder="1"/>
    <xf numFmtId="0" fontId="4" fillId="5" borderId="5" xfId="0" quotePrefix="1" applyFont="1" applyFill="1" applyBorder="1"/>
    <xf numFmtId="0" fontId="1" fillId="0" borderId="0" xfId="0" applyFont="1" applyProtection="1"/>
    <xf numFmtId="0" fontId="3" fillId="0" borderId="0" xfId="1" applyFont="1" applyProtection="1"/>
    <xf numFmtId="0" fontId="6" fillId="0" borderId="0" xfId="0" applyFont="1" applyProtection="1"/>
    <xf numFmtId="0" fontId="11" fillId="0" borderId="0" xfId="0" applyFont="1" applyProtection="1"/>
    <xf numFmtId="0" fontId="5" fillId="0" borderId="1" xfId="0" applyFont="1" applyBorder="1" applyProtection="1"/>
    <xf numFmtId="0" fontId="5" fillId="0" borderId="8" xfId="0" applyFont="1" applyBorder="1" applyProtection="1"/>
    <xf numFmtId="9" fontId="1" fillId="7" borderId="10" xfId="0" applyNumberFormat="1" applyFont="1" applyFill="1" applyBorder="1" applyProtection="1">
      <protection locked="0"/>
    </xf>
    <xf numFmtId="9" fontId="1" fillId="5" borderId="10" xfId="0" applyNumberFormat="1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3" fontId="1" fillId="8" borderId="10" xfId="0" applyNumberFormat="1" applyFont="1" applyFill="1" applyBorder="1" applyProtection="1">
      <protection locked="0"/>
    </xf>
    <xf numFmtId="0" fontId="1" fillId="8" borderId="10" xfId="0" applyFont="1" applyFill="1" applyBorder="1" applyProtection="1">
      <protection locked="0"/>
    </xf>
    <xf numFmtId="3" fontId="1" fillId="4" borderId="10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3" fontId="1" fillId="5" borderId="10" xfId="0" applyNumberFormat="1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3" fontId="1" fillId="6" borderId="10" xfId="0" applyNumberFormat="1" applyFont="1" applyFill="1" applyBorder="1" applyProtection="1">
      <protection locked="0"/>
    </xf>
    <xf numFmtId="0" fontId="1" fillId="6" borderId="10" xfId="0" applyFont="1" applyFill="1" applyBorder="1" applyProtection="1">
      <protection locked="0"/>
    </xf>
    <xf numFmtId="3" fontId="1" fillId="7" borderId="10" xfId="0" applyNumberFormat="1" applyFont="1" applyFill="1" applyBorder="1" applyProtection="1">
      <protection locked="0"/>
    </xf>
    <xf numFmtId="0" fontId="1" fillId="7" borderId="10" xfId="0" applyFont="1" applyFill="1" applyBorder="1" applyProtection="1">
      <protection locked="0"/>
    </xf>
    <xf numFmtId="3" fontId="1" fillId="9" borderId="10" xfId="0" applyNumberFormat="1" applyFont="1" applyFill="1" applyBorder="1" applyProtection="1">
      <protection locked="0"/>
    </xf>
    <xf numFmtId="0" fontId="1" fillId="9" borderId="10" xfId="0" applyFont="1" applyFill="1" applyBorder="1" applyProtection="1">
      <protection locked="0"/>
    </xf>
    <xf numFmtId="3" fontId="1" fillId="10" borderId="10" xfId="0" applyNumberFormat="1" applyFont="1" applyFill="1" applyBorder="1" applyProtection="1">
      <protection locked="0"/>
    </xf>
    <xf numFmtId="0" fontId="1" fillId="10" borderId="10" xfId="0" applyFont="1" applyFill="1" applyBorder="1" applyProtection="1">
      <protection locked="0"/>
    </xf>
    <xf numFmtId="3" fontId="1" fillId="3" borderId="10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165" fontId="1" fillId="8" borderId="10" xfId="0" applyNumberFormat="1" applyFont="1" applyFill="1" applyBorder="1" applyProtection="1">
      <protection locked="0"/>
    </xf>
    <xf numFmtId="165" fontId="1" fillId="4" borderId="10" xfId="0" applyNumberFormat="1" applyFont="1" applyFill="1" applyBorder="1" applyProtection="1">
      <protection locked="0"/>
    </xf>
    <xf numFmtId="165" fontId="1" fillId="5" borderId="10" xfId="0" applyNumberFormat="1" applyFont="1" applyFill="1" applyBorder="1" applyProtection="1">
      <protection locked="0"/>
    </xf>
    <xf numFmtId="165" fontId="1" fillId="6" borderId="10" xfId="0" applyNumberFormat="1" applyFont="1" applyFill="1" applyBorder="1" applyProtection="1">
      <protection locked="0"/>
    </xf>
    <xf numFmtId="165" fontId="1" fillId="7" borderId="10" xfId="0" applyNumberFormat="1" applyFont="1" applyFill="1" applyBorder="1" applyProtection="1">
      <protection locked="0"/>
    </xf>
    <xf numFmtId="165" fontId="1" fillId="9" borderId="10" xfId="0" applyNumberFormat="1" applyFont="1" applyFill="1" applyBorder="1" applyProtection="1">
      <protection locked="0"/>
    </xf>
    <xf numFmtId="165" fontId="1" fillId="10" borderId="10" xfId="0" applyNumberFormat="1" applyFont="1" applyFill="1" applyBorder="1" applyProtection="1">
      <protection locked="0"/>
    </xf>
    <xf numFmtId="165" fontId="1" fillId="3" borderId="10" xfId="0" applyNumberFormat="1" applyFont="1" applyFill="1" applyBorder="1" applyProtection="1">
      <protection locked="0"/>
    </xf>
    <xf numFmtId="3" fontId="1" fillId="2" borderId="8" xfId="0" applyNumberFormat="1" applyFont="1" applyFill="1" applyBorder="1" applyProtection="1">
      <protection locked="0"/>
    </xf>
    <xf numFmtId="1" fontId="1" fillId="8" borderId="8" xfId="0" applyNumberFormat="1" applyFont="1" applyFill="1" applyBorder="1" applyProtection="1">
      <protection locked="0"/>
    </xf>
    <xf numFmtId="1" fontId="1" fillId="4" borderId="8" xfId="0" applyNumberFormat="1" applyFont="1" applyFill="1" applyBorder="1" applyProtection="1">
      <protection locked="0"/>
    </xf>
    <xf numFmtId="3" fontId="1" fillId="5" borderId="8" xfId="0" applyNumberFormat="1" applyFont="1" applyFill="1" applyBorder="1" applyProtection="1">
      <protection locked="0"/>
    </xf>
    <xf numFmtId="3" fontId="1" fillId="6" borderId="8" xfId="0" applyNumberFormat="1" applyFont="1" applyFill="1" applyBorder="1" applyProtection="1">
      <protection locked="0"/>
    </xf>
    <xf numFmtId="3" fontId="1" fillId="7" borderId="8" xfId="0" applyNumberFormat="1" applyFont="1" applyFill="1" applyBorder="1" applyProtection="1">
      <protection locked="0"/>
    </xf>
    <xf numFmtId="3" fontId="1" fillId="9" borderId="8" xfId="0" applyNumberFormat="1" applyFont="1" applyFill="1" applyBorder="1" applyProtection="1">
      <protection locked="0"/>
    </xf>
    <xf numFmtId="3" fontId="1" fillId="10" borderId="8" xfId="0" applyNumberFormat="1" applyFont="1" applyFill="1" applyBorder="1" applyProtection="1">
      <protection locked="0"/>
    </xf>
    <xf numFmtId="3" fontId="1" fillId="3" borderId="8" xfId="0" applyNumberFormat="1" applyFont="1" applyFill="1" applyBorder="1" applyProtection="1">
      <protection locked="0"/>
    </xf>
    <xf numFmtId="1" fontId="1" fillId="8" borderId="10" xfId="0" applyNumberFormat="1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8" borderId="1" xfId="0" applyNumberFormat="1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" fontId="1" fillId="5" borderId="1" xfId="0" applyNumberFormat="1" applyFont="1" applyFill="1" applyBorder="1" applyProtection="1">
      <protection locked="0"/>
    </xf>
    <xf numFmtId="1" fontId="1" fillId="6" borderId="1" xfId="0" applyNumberFormat="1" applyFont="1" applyFill="1" applyBorder="1" applyProtection="1">
      <protection locked="0"/>
    </xf>
    <xf numFmtId="1" fontId="1" fillId="7" borderId="1" xfId="0" applyNumberFormat="1" applyFont="1" applyFill="1" applyBorder="1" applyProtection="1">
      <protection locked="0"/>
    </xf>
    <xf numFmtId="1" fontId="1" fillId="9" borderId="1" xfId="0" applyNumberFormat="1" applyFont="1" applyFill="1" applyBorder="1" applyProtection="1">
      <protection locked="0"/>
    </xf>
    <xf numFmtId="1" fontId="1" fillId="10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8" borderId="8" xfId="0" applyNumberFormat="1" applyFont="1" applyFill="1" applyBorder="1" applyProtection="1">
      <protection locked="0"/>
    </xf>
    <xf numFmtId="164" fontId="1" fillId="4" borderId="8" xfId="0" applyNumberFormat="1" applyFont="1" applyFill="1" applyBorder="1" applyProtection="1">
      <protection locked="0"/>
    </xf>
    <xf numFmtId="164" fontId="1" fillId="5" borderId="8" xfId="0" applyNumberFormat="1" applyFont="1" applyFill="1" applyBorder="1" applyProtection="1">
      <protection locked="0"/>
    </xf>
    <xf numFmtId="164" fontId="1" fillId="6" borderId="8" xfId="0" applyNumberFormat="1" applyFont="1" applyFill="1" applyBorder="1" applyProtection="1">
      <protection locked="0"/>
    </xf>
    <xf numFmtId="164" fontId="1" fillId="7" borderId="8" xfId="0" applyNumberFormat="1" applyFont="1" applyFill="1" applyBorder="1" applyProtection="1">
      <protection locked="0"/>
    </xf>
    <xf numFmtId="164" fontId="1" fillId="9" borderId="8" xfId="0" applyNumberFormat="1" applyFont="1" applyFill="1" applyBorder="1" applyProtection="1">
      <protection locked="0"/>
    </xf>
    <xf numFmtId="164" fontId="1" fillId="10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/>
    <xf numFmtId="0" fontId="1" fillId="8" borderId="10" xfId="0" applyFont="1" applyFill="1" applyBorder="1" applyProtection="1"/>
    <xf numFmtId="0" fontId="1" fillId="4" borderId="10" xfId="0" applyFont="1" applyFill="1" applyBorder="1" applyProtection="1"/>
    <xf numFmtId="0" fontId="1" fillId="5" borderId="10" xfId="0" applyFont="1" applyFill="1" applyBorder="1" applyProtection="1"/>
    <xf numFmtId="0" fontId="1" fillId="6" borderId="10" xfId="0" applyFont="1" applyFill="1" applyBorder="1" applyProtection="1"/>
    <xf numFmtId="0" fontId="1" fillId="7" borderId="10" xfId="0" applyFont="1" applyFill="1" applyBorder="1" applyProtection="1"/>
    <xf numFmtId="0" fontId="1" fillId="9" borderId="10" xfId="0" applyFont="1" applyFill="1" applyBorder="1" applyProtection="1"/>
    <xf numFmtId="0" fontId="1" fillId="10" borderId="10" xfId="0" applyFont="1" applyFill="1" applyBorder="1" applyProtection="1"/>
    <xf numFmtId="0" fontId="1" fillId="3" borderId="10" xfId="0" applyFont="1" applyFill="1" applyBorder="1" applyProtection="1"/>
    <xf numFmtId="165" fontId="1" fillId="8" borderId="10" xfId="0" applyNumberFormat="1" applyFont="1" applyFill="1" applyBorder="1" applyProtection="1"/>
    <xf numFmtId="165" fontId="1" fillId="4" borderId="10" xfId="0" applyNumberFormat="1" applyFont="1" applyFill="1" applyBorder="1" applyProtection="1"/>
    <xf numFmtId="165" fontId="1" fillId="5" borderId="10" xfId="0" applyNumberFormat="1" applyFont="1" applyFill="1" applyBorder="1" applyProtection="1"/>
    <xf numFmtId="165" fontId="1" fillId="6" borderId="10" xfId="0" applyNumberFormat="1" applyFont="1" applyFill="1" applyBorder="1" applyProtection="1"/>
    <xf numFmtId="165" fontId="1" fillId="7" borderId="10" xfId="0" applyNumberFormat="1" applyFont="1" applyFill="1" applyBorder="1" applyProtection="1"/>
    <xf numFmtId="165" fontId="1" fillId="9" borderId="10" xfId="0" applyNumberFormat="1" applyFont="1" applyFill="1" applyBorder="1" applyProtection="1"/>
    <xf numFmtId="165" fontId="1" fillId="10" borderId="10" xfId="0" applyNumberFormat="1" applyFont="1" applyFill="1" applyBorder="1" applyProtection="1"/>
    <xf numFmtId="0" fontId="1" fillId="2" borderId="8" xfId="0" applyFont="1" applyFill="1" applyBorder="1" applyProtection="1"/>
    <xf numFmtId="0" fontId="1" fillId="8" borderId="8" xfId="0" applyFont="1" applyFill="1" applyBorder="1" applyProtection="1"/>
    <xf numFmtId="0" fontId="1" fillId="4" borderId="8" xfId="0" applyFont="1" applyFill="1" applyBorder="1" applyProtection="1"/>
    <xf numFmtId="0" fontId="1" fillId="5" borderId="8" xfId="0" applyFont="1" applyFill="1" applyBorder="1" applyProtection="1"/>
    <xf numFmtId="4" fontId="1" fillId="6" borderId="8" xfId="0" applyNumberFormat="1" applyFont="1" applyFill="1" applyBorder="1" applyProtection="1"/>
    <xf numFmtId="4" fontId="1" fillId="6" borderId="10" xfId="0" applyNumberFormat="1" applyFont="1" applyFill="1" applyBorder="1" applyProtection="1"/>
    <xf numFmtId="4" fontId="1" fillId="7" borderId="8" xfId="0" applyNumberFormat="1" applyFont="1" applyFill="1" applyBorder="1" applyProtection="1"/>
    <xf numFmtId="4" fontId="1" fillId="7" borderId="10" xfId="0" applyNumberFormat="1" applyFont="1" applyFill="1" applyBorder="1" applyProtection="1"/>
    <xf numFmtId="4" fontId="1" fillId="9" borderId="8" xfId="0" applyNumberFormat="1" applyFont="1" applyFill="1" applyBorder="1" applyProtection="1"/>
    <xf numFmtId="4" fontId="1" fillId="9" borderId="10" xfId="0" applyNumberFormat="1" applyFont="1" applyFill="1" applyBorder="1" applyProtection="1"/>
    <xf numFmtId="4" fontId="1" fillId="10" borderId="8" xfId="0" applyNumberFormat="1" applyFont="1" applyFill="1" applyBorder="1" applyProtection="1"/>
    <xf numFmtId="4" fontId="1" fillId="10" borderId="10" xfId="0" applyNumberFormat="1" applyFont="1" applyFill="1" applyBorder="1" applyProtection="1"/>
    <xf numFmtId="4" fontId="1" fillId="3" borderId="8" xfId="0" applyNumberFormat="1" applyFont="1" applyFill="1" applyBorder="1" applyProtection="1"/>
    <xf numFmtId="4" fontId="1" fillId="3" borderId="10" xfId="0" applyNumberFormat="1" applyFont="1" applyFill="1" applyBorder="1" applyProtection="1"/>
    <xf numFmtId="1" fontId="1" fillId="2" borderId="8" xfId="0" applyNumberFormat="1" applyFont="1" applyFill="1" applyBorder="1" applyProtection="1"/>
    <xf numFmtId="1" fontId="1" fillId="8" borderId="8" xfId="0" applyNumberFormat="1" applyFont="1" applyFill="1" applyBorder="1" applyProtection="1"/>
    <xf numFmtId="164" fontId="1" fillId="4" borderId="8" xfId="0" applyNumberFormat="1" applyFont="1" applyFill="1" applyBorder="1" applyProtection="1"/>
    <xf numFmtId="164" fontId="1" fillId="5" borderId="8" xfId="0" applyNumberFormat="1" applyFont="1" applyFill="1" applyBorder="1" applyProtection="1"/>
    <xf numFmtId="164" fontId="1" fillId="6" borderId="8" xfId="0" applyNumberFormat="1" applyFont="1" applyFill="1" applyBorder="1" applyProtection="1"/>
    <xf numFmtId="164" fontId="1" fillId="7" borderId="8" xfId="0" applyNumberFormat="1" applyFont="1" applyFill="1" applyBorder="1" applyProtection="1"/>
    <xf numFmtId="164" fontId="1" fillId="9" borderId="8" xfId="0" applyNumberFormat="1" applyFont="1" applyFill="1" applyBorder="1" applyProtection="1"/>
    <xf numFmtId="164" fontId="1" fillId="10" borderId="8" xfId="0" applyNumberFormat="1" applyFont="1" applyFill="1" applyBorder="1" applyProtection="1"/>
    <xf numFmtId="164" fontId="1" fillId="3" borderId="8" xfId="0" applyNumberFormat="1" applyFont="1" applyFill="1" applyBorder="1" applyProtection="1"/>
    <xf numFmtId="0" fontId="1" fillId="2" borderId="1" xfId="0" applyFont="1" applyFill="1" applyBorder="1" applyProtection="1"/>
    <xf numFmtId="1" fontId="1" fillId="8" borderId="1" xfId="0" applyNumberFormat="1" applyFont="1" applyFill="1" applyBorder="1" applyProtection="1"/>
    <xf numFmtId="1" fontId="1" fillId="4" borderId="1" xfId="0" applyNumberFormat="1" applyFont="1" applyFill="1" applyBorder="1" applyProtection="1"/>
    <xf numFmtId="1" fontId="1" fillId="5" borderId="1" xfId="0" applyNumberFormat="1" applyFont="1" applyFill="1" applyBorder="1" applyProtection="1"/>
    <xf numFmtId="1" fontId="1" fillId="6" borderId="1" xfId="0" applyNumberFormat="1" applyFont="1" applyFill="1" applyBorder="1" applyProtection="1"/>
    <xf numFmtId="1" fontId="1" fillId="7" borderId="1" xfId="0" applyNumberFormat="1" applyFont="1" applyFill="1" applyBorder="1" applyProtection="1"/>
    <xf numFmtId="1" fontId="1" fillId="9" borderId="1" xfId="0" applyNumberFormat="1" applyFont="1" applyFill="1" applyBorder="1" applyProtection="1"/>
    <xf numFmtId="1" fontId="1" fillId="10" borderId="1" xfId="0" applyNumberFormat="1" applyFont="1" applyFill="1" applyBorder="1" applyProtection="1"/>
    <xf numFmtId="1" fontId="1" fillId="3" borderId="1" xfId="0" applyNumberFormat="1" applyFont="1" applyFill="1" applyBorder="1" applyProtection="1"/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9" fontId="1" fillId="9" borderId="2" xfId="0" applyNumberFormat="1" applyFon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9" fontId="1" fillId="10" borderId="2" xfId="0" applyNumberFormat="1" applyFont="1" applyFill="1" applyBorder="1" applyAlignment="1" applyProtection="1">
      <alignment horizontal="center"/>
      <protection locked="0"/>
    </xf>
    <xf numFmtId="0" fontId="1" fillId="10" borderId="3" xfId="0" applyFont="1" applyFill="1" applyBorder="1" applyAlignment="1" applyProtection="1">
      <alignment horizontal="center"/>
      <protection locked="0"/>
    </xf>
    <xf numFmtId="9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9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9" fontId="1" fillId="5" borderId="2" xfId="0" applyNumberFormat="1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9" fontId="1" fillId="6" borderId="2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9" fontId="1" fillId="7" borderId="2" xfId="0" applyNumberFormat="1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9" xfId="0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4" fillId="10" borderId="8" xfId="0" applyFont="1" applyFill="1" applyBorder="1" applyAlignment="1" applyProtection="1">
      <alignment horizontal="center" vertical="center" wrapText="1"/>
    </xf>
    <xf numFmtId="0" fontId="4" fillId="10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/>
    </xf>
    <xf numFmtId="0" fontId="1" fillId="9" borderId="9" xfId="0" applyFont="1" applyFill="1" applyBorder="1" applyAlignment="1" applyProtection="1">
      <alignment horizontal="center"/>
    </xf>
    <xf numFmtId="0" fontId="5" fillId="10" borderId="8" xfId="0" applyFont="1" applyFill="1" applyBorder="1" applyAlignment="1" applyProtection="1">
      <alignment horizontal="center"/>
    </xf>
    <xf numFmtId="0" fontId="1" fillId="10" borderId="9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5" fillId="7" borderId="8" xfId="0" applyFont="1" applyFill="1" applyBorder="1" applyAlignment="1" applyProtection="1">
      <alignment horizontal="center"/>
    </xf>
    <xf numFmtId="0" fontId="1" fillId="7" borderId="9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5" fillId="8" borderId="8" xfId="0" applyFont="1" applyFill="1" applyBorder="1" applyAlignment="1" applyProtection="1">
      <alignment horizontal="center"/>
    </xf>
    <xf numFmtId="0" fontId="1" fillId="8" borderId="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9" fontId="1" fillId="8" borderId="2" xfId="0" applyNumberFormat="1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2419350</xdr:colOff>
      <xdr:row>6</xdr:row>
      <xdr:rowOff>121648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2295525" cy="1293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oenergieschwyz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topLeftCell="A10" workbookViewId="0">
      <selection activeCell="D17" sqref="D17:E17"/>
    </sheetView>
  </sheetViews>
  <sheetFormatPr baseColWidth="10" defaultRowHeight="16.5" x14ac:dyDescent="0.3"/>
  <cols>
    <col min="1" max="1" width="46.28515625" style="1" customWidth="1"/>
    <col min="2" max="19" width="10.42578125" style="1" customWidth="1"/>
    <col min="20" max="16384" width="11.42578125" style="1"/>
  </cols>
  <sheetData>
    <row r="1" spans="1:19" x14ac:dyDescent="0.3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x14ac:dyDescent="0.3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x14ac:dyDescent="0.3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x14ac:dyDescent="0.3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9" x14ac:dyDescent="0.3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19" x14ac:dyDescent="0.3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19" x14ac:dyDescent="0.3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</row>
    <row r="8" spans="1:19" x14ac:dyDescent="0.3">
      <c r="A8" s="217" t="s">
        <v>5</v>
      </c>
      <c r="B8" s="217" t="s">
        <v>0</v>
      </c>
      <c r="C8" s="217"/>
      <c r="D8" s="217" t="s">
        <v>1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</row>
    <row r="9" spans="1:19" x14ac:dyDescent="0.3">
      <c r="A9" s="217" t="s">
        <v>2</v>
      </c>
      <c r="B9" s="217" t="s">
        <v>3</v>
      </c>
      <c r="C9" s="217"/>
      <c r="D9" s="217" t="s">
        <v>100</v>
      </c>
      <c r="E9" s="217"/>
      <c r="F9" s="217"/>
      <c r="G9" s="218" t="s">
        <v>4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spans="1:19" x14ac:dyDescent="0.3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</row>
    <row r="11" spans="1:19" ht="19.5" x14ac:dyDescent="0.3">
      <c r="A11" s="219" t="s">
        <v>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</row>
    <row r="12" spans="1:19" x14ac:dyDescent="0.3">
      <c r="A12" s="220" t="s">
        <v>46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</row>
    <row r="13" spans="1:19" x14ac:dyDescent="0.3">
      <c r="A13" s="221" t="s">
        <v>44</v>
      </c>
      <c r="B13" s="397" t="s">
        <v>39</v>
      </c>
      <c r="C13" s="397"/>
      <c r="D13" s="399" t="s">
        <v>7</v>
      </c>
      <c r="E13" s="399"/>
      <c r="F13" s="401" t="s">
        <v>8</v>
      </c>
      <c r="G13" s="401"/>
      <c r="H13" s="391" t="s">
        <v>40</v>
      </c>
      <c r="I13" s="391"/>
      <c r="J13" s="393" t="s">
        <v>8</v>
      </c>
      <c r="K13" s="393"/>
      <c r="L13" s="395" t="s">
        <v>41</v>
      </c>
      <c r="M13" s="395"/>
      <c r="N13" s="383" t="s">
        <v>9</v>
      </c>
      <c r="O13" s="383"/>
      <c r="P13" s="385" t="s">
        <v>42</v>
      </c>
      <c r="Q13" s="385"/>
      <c r="R13" s="389" t="s">
        <v>10</v>
      </c>
      <c r="S13" s="389"/>
    </row>
    <row r="14" spans="1:19" ht="18" x14ac:dyDescent="0.3">
      <c r="A14" s="222" t="s">
        <v>81</v>
      </c>
      <c r="B14" s="398" t="s">
        <v>43</v>
      </c>
      <c r="C14" s="398"/>
      <c r="D14" s="400" t="s">
        <v>70</v>
      </c>
      <c r="E14" s="400"/>
      <c r="F14" s="402" t="s">
        <v>23</v>
      </c>
      <c r="G14" s="402"/>
      <c r="H14" s="392" t="s">
        <v>24</v>
      </c>
      <c r="I14" s="392"/>
      <c r="J14" s="394" t="s">
        <v>25</v>
      </c>
      <c r="K14" s="394"/>
      <c r="L14" s="396" t="s">
        <v>80</v>
      </c>
      <c r="M14" s="396"/>
      <c r="N14" s="384" t="s">
        <v>24</v>
      </c>
      <c r="O14" s="384"/>
      <c r="P14" s="386" t="s">
        <v>26</v>
      </c>
      <c r="Q14" s="386"/>
      <c r="R14" s="390" t="s">
        <v>80</v>
      </c>
      <c r="S14" s="390"/>
    </row>
    <row r="15" spans="1:19" x14ac:dyDescent="0.3">
      <c r="A15" s="372">
        <v>20000</v>
      </c>
      <c r="B15" s="373" t="s">
        <v>27</v>
      </c>
      <c r="C15" s="375" t="s">
        <v>28</v>
      </c>
      <c r="D15" s="377" t="s">
        <v>27</v>
      </c>
      <c r="E15" s="379" t="s">
        <v>28</v>
      </c>
      <c r="F15" s="381" t="s">
        <v>27</v>
      </c>
      <c r="G15" s="387" t="s">
        <v>28</v>
      </c>
      <c r="H15" s="350" t="s">
        <v>27</v>
      </c>
      <c r="I15" s="352" t="s">
        <v>28</v>
      </c>
      <c r="J15" s="354" t="s">
        <v>27</v>
      </c>
      <c r="K15" s="356" t="s">
        <v>28</v>
      </c>
      <c r="L15" s="358" t="s">
        <v>27</v>
      </c>
      <c r="M15" s="360" t="s">
        <v>28</v>
      </c>
      <c r="N15" s="362" t="s">
        <v>27</v>
      </c>
      <c r="O15" s="364" t="s">
        <v>28</v>
      </c>
      <c r="P15" s="366" t="s">
        <v>27</v>
      </c>
      <c r="Q15" s="368" t="s">
        <v>28</v>
      </c>
      <c r="R15" s="370" t="s">
        <v>27</v>
      </c>
      <c r="S15" s="348" t="s">
        <v>28</v>
      </c>
    </row>
    <row r="16" spans="1:19" x14ac:dyDescent="0.3">
      <c r="A16" s="372"/>
      <c r="B16" s="374"/>
      <c r="C16" s="376"/>
      <c r="D16" s="378"/>
      <c r="E16" s="380"/>
      <c r="F16" s="382"/>
      <c r="G16" s="388"/>
      <c r="H16" s="351"/>
      <c r="I16" s="353"/>
      <c r="J16" s="355"/>
      <c r="K16" s="357"/>
      <c r="L16" s="359"/>
      <c r="M16" s="361"/>
      <c r="N16" s="363"/>
      <c r="O16" s="365"/>
      <c r="P16" s="367"/>
      <c r="Q16" s="369"/>
      <c r="R16" s="371"/>
      <c r="S16" s="349"/>
    </row>
    <row r="17" spans="1:19" x14ac:dyDescent="0.3">
      <c r="A17" s="3" t="s">
        <v>84</v>
      </c>
      <c r="B17" s="338">
        <v>0.8</v>
      </c>
      <c r="C17" s="339"/>
      <c r="D17" s="403">
        <v>1</v>
      </c>
      <c r="E17" s="404"/>
      <c r="F17" s="340">
        <v>3</v>
      </c>
      <c r="G17" s="341"/>
      <c r="H17" s="342">
        <v>0.85</v>
      </c>
      <c r="I17" s="343"/>
      <c r="J17" s="344">
        <v>2</v>
      </c>
      <c r="K17" s="345"/>
      <c r="L17" s="346">
        <v>0.85</v>
      </c>
      <c r="M17" s="347"/>
      <c r="N17" s="332">
        <v>0.85</v>
      </c>
      <c r="O17" s="333"/>
      <c r="P17" s="334">
        <v>0.8</v>
      </c>
      <c r="Q17" s="335"/>
      <c r="R17" s="336">
        <v>0.85</v>
      </c>
      <c r="S17" s="337"/>
    </row>
    <row r="18" spans="1:19" x14ac:dyDescent="0.3">
      <c r="A18" s="4" t="s">
        <v>11</v>
      </c>
      <c r="B18" s="17"/>
      <c r="C18" s="18">
        <f>$A$15/B17</f>
        <v>25000</v>
      </c>
      <c r="D18" s="93"/>
      <c r="E18" s="130">
        <f>$A$15/D17</f>
        <v>20000</v>
      </c>
      <c r="F18" s="44"/>
      <c r="G18" s="45">
        <f>$A$15/F17</f>
        <v>6666.666666666667</v>
      </c>
      <c r="H18" s="57"/>
      <c r="I18" s="140">
        <f>$A$15/H17</f>
        <v>23529.411764705885</v>
      </c>
      <c r="J18" s="69"/>
      <c r="K18" s="139">
        <f>$A$15/J17</f>
        <v>10000</v>
      </c>
      <c r="L18" s="82"/>
      <c r="M18" s="138">
        <f>$A$15/L17</f>
        <v>23529.411764705885</v>
      </c>
      <c r="N18" s="104"/>
      <c r="O18" s="137">
        <f>$A$15/N17</f>
        <v>23529.411764705885</v>
      </c>
      <c r="P18" s="118"/>
      <c r="Q18" s="136">
        <f>$A$15/P17</f>
        <v>25000</v>
      </c>
      <c r="R18" s="34"/>
      <c r="S18" s="135">
        <f>$A$15/R17</f>
        <v>23529.411764705885</v>
      </c>
    </row>
    <row r="19" spans="1:19" x14ac:dyDescent="0.3">
      <c r="A19" s="5" t="s">
        <v>85</v>
      </c>
      <c r="B19" s="19"/>
      <c r="C19" s="19">
        <v>0</v>
      </c>
      <c r="D19" s="94"/>
      <c r="E19" s="94">
        <v>0</v>
      </c>
      <c r="F19" s="46"/>
      <c r="G19" s="46">
        <v>0</v>
      </c>
      <c r="H19" s="224">
        <v>0.2</v>
      </c>
      <c r="I19" s="133">
        <f>I18*H19</f>
        <v>4705.8823529411775</v>
      </c>
      <c r="J19" s="70"/>
      <c r="K19" s="70">
        <v>0</v>
      </c>
      <c r="L19" s="223">
        <v>0.2</v>
      </c>
      <c r="M19" s="134">
        <f>M18*L19</f>
        <v>4705.8823529411775</v>
      </c>
      <c r="N19" s="105"/>
      <c r="O19" s="105">
        <v>0</v>
      </c>
      <c r="P19" s="119"/>
      <c r="Q19" s="119">
        <v>0</v>
      </c>
      <c r="R19" s="35"/>
      <c r="S19" s="35">
        <v>0</v>
      </c>
    </row>
    <row r="20" spans="1:19" x14ac:dyDescent="0.3">
      <c r="A20" s="6" t="s">
        <v>12</v>
      </c>
      <c r="B20" s="20"/>
      <c r="C20" s="21">
        <f>C18</f>
        <v>25000</v>
      </c>
      <c r="D20" s="95"/>
      <c r="E20" s="131">
        <v>20000</v>
      </c>
      <c r="F20" s="47"/>
      <c r="G20" s="48">
        <f>G18</f>
        <v>6666.666666666667</v>
      </c>
      <c r="H20" s="59"/>
      <c r="I20" s="141">
        <f>I18-I19</f>
        <v>18823.529411764706</v>
      </c>
      <c r="J20" s="71"/>
      <c r="K20" s="142">
        <f>K18</f>
        <v>10000</v>
      </c>
      <c r="L20" s="84"/>
      <c r="M20" s="143">
        <f>M18-M19</f>
        <v>18823.529411764706</v>
      </c>
      <c r="N20" s="106"/>
      <c r="O20" s="144">
        <f>O18</f>
        <v>23529.411764705885</v>
      </c>
      <c r="P20" s="120"/>
      <c r="Q20" s="145">
        <f>Q18</f>
        <v>25000</v>
      </c>
      <c r="R20" s="36"/>
      <c r="S20" s="146">
        <f>S18</f>
        <v>23529.411764705885</v>
      </c>
    </row>
    <row r="21" spans="1:19" x14ac:dyDescent="0.3">
      <c r="A21" s="4" t="s">
        <v>13</v>
      </c>
      <c r="B21" s="17"/>
      <c r="C21" s="17"/>
      <c r="D21" s="93"/>
      <c r="E21" s="93"/>
      <c r="F21" s="44"/>
      <c r="G21" s="44"/>
      <c r="H21" s="57"/>
      <c r="I21" s="57"/>
      <c r="J21" s="69"/>
      <c r="K21" s="69"/>
      <c r="L21" s="82"/>
      <c r="M21" s="82"/>
      <c r="N21" s="104"/>
      <c r="O21" s="104"/>
      <c r="P21" s="118"/>
      <c r="Q21" s="118"/>
      <c r="R21" s="34"/>
      <c r="S21" s="34"/>
    </row>
    <row r="22" spans="1:19" x14ac:dyDescent="0.3">
      <c r="A22" s="5" t="s">
        <v>14</v>
      </c>
      <c r="B22" s="225">
        <v>24000</v>
      </c>
      <c r="C22" s="281"/>
      <c r="D22" s="227">
        <v>10000</v>
      </c>
      <c r="E22" s="282"/>
      <c r="F22" s="229">
        <v>35000</v>
      </c>
      <c r="G22" s="283"/>
      <c r="H22" s="231">
        <v>30000</v>
      </c>
      <c r="I22" s="284"/>
      <c r="J22" s="233">
        <v>24000</v>
      </c>
      <c r="K22" s="285"/>
      <c r="L22" s="235">
        <v>27000</v>
      </c>
      <c r="M22" s="286"/>
      <c r="N22" s="237">
        <v>15000</v>
      </c>
      <c r="O22" s="287"/>
      <c r="P22" s="239">
        <v>24000</v>
      </c>
      <c r="Q22" s="288"/>
      <c r="R22" s="241">
        <v>12000</v>
      </c>
      <c r="S22" s="289"/>
    </row>
    <row r="23" spans="1:19" x14ac:dyDescent="0.3">
      <c r="A23" s="5" t="s">
        <v>15</v>
      </c>
      <c r="B23" s="226"/>
      <c r="C23" s="226"/>
      <c r="D23" s="228"/>
      <c r="E23" s="228"/>
      <c r="F23" s="230"/>
      <c r="G23" s="230"/>
      <c r="H23" s="232"/>
      <c r="I23" s="232"/>
      <c r="J23" s="234"/>
      <c r="K23" s="234"/>
      <c r="L23" s="236"/>
      <c r="M23" s="236"/>
      <c r="N23" s="238"/>
      <c r="O23" s="238"/>
      <c r="P23" s="240"/>
      <c r="Q23" s="240"/>
      <c r="R23" s="242"/>
      <c r="S23" s="242"/>
    </row>
    <row r="24" spans="1:19" x14ac:dyDescent="0.3">
      <c r="A24" s="5" t="s">
        <v>16</v>
      </c>
      <c r="B24" s="226"/>
      <c r="C24" s="226"/>
      <c r="D24" s="228"/>
      <c r="E24" s="228"/>
      <c r="F24" s="230"/>
      <c r="G24" s="230"/>
      <c r="H24" s="232"/>
      <c r="I24" s="232"/>
      <c r="J24" s="234"/>
      <c r="K24" s="234"/>
      <c r="L24" s="236"/>
      <c r="M24" s="236"/>
      <c r="N24" s="238"/>
      <c r="O24" s="238"/>
      <c r="P24" s="240"/>
      <c r="Q24" s="240"/>
      <c r="R24" s="242"/>
      <c r="S24" s="242"/>
    </row>
    <row r="25" spans="1:19" x14ac:dyDescent="0.3">
      <c r="A25" s="5" t="s">
        <v>17</v>
      </c>
      <c r="B25" s="226"/>
      <c r="C25" s="226"/>
      <c r="D25" s="228"/>
      <c r="E25" s="228"/>
      <c r="F25" s="230"/>
      <c r="G25" s="230"/>
      <c r="H25" s="232"/>
      <c r="I25" s="232"/>
      <c r="J25" s="234"/>
      <c r="K25" s="234"/>
      <c r="L25" s="236"/>
      <c r="M25" s="236"/>
      <c r="N25" s="238"/>
      <c r="O25" s="238"/>
      <c r="P25" s="240"/>
      <c r="Q25" s="240"/>
      <c r="R25" s="242"/>
      <c r="S25" s="242"/>
    </row>
    <row r="26" spans="1:19" x14ac:dyDescent="0.3">
      <c r="A26" s="5"/>
      <c r="B26" s="226"/>
      <c r="C26" s="226"/>
      <c r="D26" s="228"/>
      <c r="E26" s="228"/>
      <c r="F26" s="230"/>
      <c r="G26" s="230"/>
      <c r="H26" s="232"/>
      <c r="I26" s="232"/>
      <c r="J26" s="234"/>
      <c r="K26" s="234"/>
      <c r="L26" s="236"/>
      <c r="M26" s="236"/>
      <c r="N26" s="238"/>
      <c r="O26" s="238"/>
      <c r="P26" s="240"/>
      <c r="Q26" s="240"/>
      <c r="R26" s="242"/>
      <c r="S26" s="242"/>
    </row>
    <row r="27" spans="1:19" x14ac:dyDescent="0.3">
      <c r="A27" s="5" t="s">
        <v>91</v>
      </c>
      <c r="B27" s="226">
        <v>20</v>
      </c>
      <c r="C27" s="281"/>
      <c r="D27" s="228">
        <v>40</v>
      </c>
      <c r="E27" s="282"/>
      <c r="F27" s="230">
        <v>30</v>
      </c>
      <c r="G27" s="283"/>
      <c r="H27" s="232">
        <v>20</v>
      </c>
      <c r="I27" s="284"/>
      <c r="J27" s="234">
        <v>20</v>
      </c>
      <c r="K27" s="285"/>
      <c r="L27" s="236">
        <v>20</v>
      </c>
      <c r="M27" s="286"/>
      <c r="N27" s="238">
        <v>20</v>
      </c>
      <c r="O27" s="287"/>
      <c r="P27" s="240">
        <v>20</v>
      </c>
      <c r="Q27" s="288"/>
      <c r="R27" s="242">
        <v>20</v>
      </c>
      <c r="S27" s="289"/>
    </row>
    <row r="28" spans="1:19" x14ac:dyDescent="0.3">
      <c r="A28" s="5" t="s">
        <v>83</v>
      </c>
      <c r="B28" s="243">
        <v>0.03</v>
      </c>
      <c r="C28" s="281"/>
      <c r="D28" s="244">
        <v>0.03</v>
      </c>
      <c r="E28" s="290"/>
      <c r="F28" s="245">
        <v>0.03</v>
      </c>
      <c r="G28" s="291"/>
      <c r="H28" s="246">
        <v>0.03</v>
      </c>
      <c r="I28" s="292"/>
      <c r="J28" s="247">
        <v>0.03</v>
      </c>
      <c r="K28" s="293"/>
      <c r="L28" s="248">
        <v>0.03</v>
      </c>
      <c r="M28" s="294"/>
      <c r="N28" s="249">
        <v>0.03</v>
      </c>
      <c r="O28" s="295"/>
      <c r="P28" s="250">
        <v>0.03</v>
      </c>
      <c r="Q28" s="296"/>
      <c r="R28" s="251">
        <v>0.03</v>
      </c>
      <c r="S28" s="289"/>
    </row>
    <row r="29" spans="1:19" x14ac:dyDescent="0.3">
      <c r="A29" s="1" t="s">
        <v>87</v>
      </c>
      <c r="B29" s="20"/>
      <c r="C29" s="21">
        <f>(POWER(1+B28,B27)*B28/(POWER(1+B28,B27)-1))*B22</f>
        <v>1613.1769823246198</v>
      </c>
      <c r="D29" s="95"/>
      <c r="E29" s="131">
        <f>(POWER(1+D28,D27)*D28/(POWER(1+D28,D27)-1))*D22</f>
        <v>432.62377890462898</v>
      </c>
      <c r="F29" s="47"/>
      <c r="G29" s="48">
        <f>(POWER(1+F28,F27)*F28/(POWER(1+F28,F27)-1))*F22</f>
        <v>1785.6740762088409</v>
      </c>
      <c r="H29" s="59"/>
      <c r="I29" s="141">
        <f>(POWER(1+H28,H27)*H28/(POWER(1+H28,H27)-1))*H22</f>
        <v>2016.4712279057749</v>
      </c>
      <c r="J29" s="71"/>
      <c r="K29" s="142">
        <f>(POWER(1+J28,J27)*J28/(POWER(1+J28,J27)-1))*J22</f>
        <v>1613.1769823246198</v>
      </c>
      <c r="L29" s="84"/>
      <c r="M29" s="143">
        <f>(POWER(1+L28,L27)*L28/(POWER(1+L28,L27)-1))*L22</f>
        <v>1814.8241051151972</v>
      </c>
      <c r="N29" s="106"/>
      <c r="O29" s="144">
        <f>(POWER(1+N28,N27)*N28/(POWER(1+N28,N27)-1))*N22</f>
        <v>1008.2356139528874</v>
      </c>
      <c r="P29" s="120"/>
      <c r="Q29" s="145">
        <f>(POWER(1+P28,P27)*P28/(POWER(1+P28,P27)-1))*P22</f>
        <v>1613.1769823246198</v>
      </c>
      <c r="R29" s="36"/>
      <c r="S29" s="146">
        <f>(POWER(1+R28,R27)*R28/(POWER(1+R28,R27)-1))*R22</f>
        <v>806.58849116230988</v>
      </c>
    </row>
    <row r="30" spans="1:19" ht="18" x14ac:dyDescent="0.3">
      <c r="A30" s="4" t="s">
        <v>86</v>
      </c>
      <c r="B30" s="252">
        <v>4000</v>
      </c>
      <c r="C30" s="297"/>
      <c r="D30" s="253">
        <v>600</v>
      </c>
      <c r="E30" s="298"/>
      <c r="F30" s="254">
        <v>1200</v>
      </c>
      <c r="G30" s="299"/>
      <c r="H30" s="255">
        <v>4000</v>
      </c>
      <c r="I30" s="300"/>
      <c r="J30" s="256">
        <v>2000</v>
      </c>
      <c r="K30" s="301"/>
      <c r="L30" s="257">
        <v>1500</v>
      </c>
      <c r="M30" s="303"/>
      <c r="N30" s="258">
        <v>3000</v>
      </c>
      <c r="O30" s="305"/>
      <c r="P30" s="259">
        <v>5000</v>
      </c>
      <c r="Q30" s="307"/>
      <c r="R30" s="260">
        <v>600</v>
      </c>
      <c r="S30" s="309"/>
    </row>
    <row r="31" spans="1:19" x14ac:dyDescent="0.3">
      <c r="A31" s="5" t="s">
        <v>82</v>
      </c>
      <c r="B31" s="225">
        <v>40</v>
      </c>
      <c r="C31" s="281"/>
      <c r="D31" s="261">
        <v>40</v>
      </c>
      <c r="E31" s="282"/>
      <c r="F31" s="262">
        <v>40</v>
      </c>
      <c r="G31" s="283"/>
      <c r="H31" s="231">
        <v>40</v>
      </c>
      <c r="I31" s="284"/>
      <c r="J31" s="233">
        <v>40</v>
      </c>
      <c r="K31" s="302"/>
      <c r="L31" s="235">
        <v>40</v>
      </c>
      <c r="M31" s="304"/>
      <c r="N31" s="237">
        <v>40</v>
      </c>
      <c r="O31" s="306"/>
      <c r="P31" s="239">
        <v>40</v>
      </c>
      <c r="Q31" s="308"/>
      <c r="R31" s="241">
        <v>40</v>
      </c>
      <c r="S31" s="310"/>
    </row>
    <row r="32" spans="1:19" x14ac:dyDescent="0.3">
      <c r="A32" s="5" t="s">
        <v>83</v>
      </c>
      <c r="B32" s="243">
        <v>0.03</v>
      </c>
      <c r="C32" s="281"/>
      <c r="D32" s="244">
        <v>0.03</v>
      </c>
      <c r="E32" s="290"/>
      <c r="F32" s="245">
        <v>0.03</v>
      </c>
      <c r="G32" s="291"/>
      <c r="H32" s="246">
        <v>0.03</v>
      </c>
      <c r="I32" s="292"/>
      <c r="J32" s="247">
        <v>0.03</v>
      </c>
      <c r="K32" s="293"/>
      <c r="L32" s="248">
        <v>0.03</v>
      </c>
      <c r="M32" s="294"/>
      <c r="N32" s="249">
        <v>0.03</v>
      </c>
      <c r="O32" s="295"/>
      <c r="P32" s="250">
        <v>0.03</v>
      </c>
      <c r="Q32" s="296"/>
      <c r="R32" s="251">
        <v>0.03</v>
      </c>
      <c r="S32" s="289"/>
    </row>
    <row r="33" spans="1:19" x14ac:dyDescent="0.3">
      <c r="A33" s="5" t="s">
        <v>89</v>
      </c>
      <c r="B33" s="19"/>
      <c r="C33" s="21">
        <f>(POWER(1+B32,B31)*B32/(POWER(1+B32,B31)-1))*B30</f>
        <v>173.04951156185157</v>
      </c>
      <c r="D33" s="95"/>
      <c r="E33" s="131">
        <f>(POWER(1+D32,D31)*D32/(POWER(1+D32,D31)-1))*D30</f>
        <v>25.957426734277739</v>
      </c>
      <c r="F33" s="47"/>
      <c r="G33" s="48">
        <f>(POWER(1+F32,F31)*F32/(POWER(1+F32,F31)-1))*F30</f>
        <v>51.914853468555478</v>
      </c>
      <c r="H33" s="59"/>
      <c r="I33" s="141">
        <f>(POWER(1+H32,H31)*H32/(POWER(1+H32,H31)-1))*H30</f>
        <v>173.04951156185157</v>
      </c>
      <c r="J33" s="71"/>
      <c r="K33" s="142">
        <f>(POWER(1+J32,J31)*J32/(POWER(1+J32,J31)-1))*J30</f>
        <v>86.524755780925787</v>
      </c>
      <c r="L33" s="84"/>
      <c r="M33" s="143">
        <f>(POWER(1+L32,L31)*L32/(POWER(1+L32,L31)-1))*L30</f>
        <v>64.893566835694344</v>
      </c>
      <c r="N33" s="106"/>
      <c r="O33" s="144">
        <f>(POWER(1+N32,N31)*N32/(POWER(1+N32,N31)-1))*N30</f>
        <v>129.78713367138869</v>
      </c>
      <c r="P33" s="120"/>
      <c r="Q33" s="145">
        <f>(POWER(1+P32,P31)*P32/(POWER(1+P32,P31)-1))*P30</f>
        <v>216.31188945231449</v>
      </c>
      <c r="R33" s="36"/>
      <c r="S33" s="146">
        <f>(POWER(1+R32,R31)*R32/(POWER(1+R32,R31)-1))*R30</f>
        <v>25.957426734277739</v>
      </c>
    </row>
    <row r="34" spans="1:19" x14ac:dyDescent="0.3">
      <c r="A34" s="3" t="s">
        <v>18</v>
      </c>
      <c r="B34" s="320"/>
      <c r="C34" s="263">
        <v>700</v>
      </c>
      <c r="D34" s="321"/>
      <c r="E34" s="264">
        <v>0</v>
      </c>
      <c r="F34" s="322"/>
      <c r="G34" s="265">
        <v>300</v>
      </c>
      <c r="H34" s="323"/>
      <c r="I34" s="266">
        <v>700</v>
      </c>
      <c r="J34" s="324"/>
      <c r="K34" s="267">
        <v>300</v>
      </c>
      <c r="L34" s="325"/>
      <c r="M34" s="268">
        <v>500</v>
      </c>
      <c r="N34" s="326"/>
      <c r="O34" s="269">
        <v>600</v>
      </c>
      <c r="P34" s="327"/>
      <c r="Q34" s="270">
        <v>700</v>
      </c>
      <c r="R34" s="328"/>
      <c r="S34" s="271">
        <v>400</v>
      </c>
    </row>
    <row r="35" spans="1:19" x14ac:dyDescent="0.3">
      <c r="A35" s="4" t="s">
        <v>88</v>
      </c>
      <c r="B35" s="272">
        <v>8</v>
      </c>
      <c r="C35" s="311"/>
      <c r="D35" s="273">
        <v>8</v>
      </c>
      <c r="E35" s="312"/>
      <c r="F35" s="274">
        <v>18</v>
      </c>
      <c r="G35" s="313"/>
      <c r="H35" s="275">
        <v>8.5</v>
      </c>
      <c r="I35" s="314"/>
      <c r="J35" s="276">
        <v>18</v>
      </c>
      <c r="K35" s="315"/>
      <c r="L35" s="277">
        <v>10</v>
      </c>
      <c r="M35" s="316"/>
      <c r="N35" s="278">
        <v>8.5</v>
      </c>
      <c r="O35" s="317"/>
      <c r="P35" s="279">
        <v>5</v>
      </c>
      <c r="Q35" s="318"/>
      <c r="R35" s="280">
        <v>10</v>
      </c>
      <c r="S35" s="319"/>
    </row>
    <row r="36" spans="1:19" x14ac:dyDescent="0.3">
      <c r="A36" s="5" t="s">
        <v>19</v>
      </c>
      <c r="B36" s="148"/>
      <c r="C36" s="22">
        <f>B35/100*C20</f>
        <v>2000</v>
      </c>
      <c r="D36" s="94"/>
      <c r="E36" s="147">
        <f>D35/100*E20</f>
        <v>1600</v>
      </c>
      <c r="F36" s="46"/>
      <c r="G36" s="49">
        <f>F35/100*G20</f>
        <v>1200</v>
      </c>
      <c r="H36" s="58"/>
      <c r="I36" s="60">
        <f>H35/100*I20</f>
        <v>1600.0000000000002</v>
      </c>
      <c r="J36" s="70"/>
      <c r="K36" s="72">
        <f>J35/100*K20</f>
        <v>1800</v>
      </c>
      <c r="L36" s="83"/>
      <c r="M36" s="85">
        <f>L35/100*M20</f>
        <v>1882.3529411764707</v>
      </c>
      <c r="N36" s="105"/>
      <c r="O36" s="107">
        <f>N35/100*O20</f>
        <v>2000.0000000000005</v>
      </c>
      <c r="P36" s="119"/>
      <c r="Q36" s="121">
        <f>P35/100*Q20</f>
        <v>1250</v>
      </c>
      <c r="R36" s="35"/>
      <c r="S36" s="116">
        <f>R35/100*S20</f>
        <v>2352.9411764705887</v>
      </c>
    </row>
    <row r="37" spans="1:19" ht="17.25" thickBot="1" x14ac:dyDescent="0.35">
      <c r="A37" s="5" t="s">
        <v>20</v>
      </c>
      <c r="B37" s="148"/>
      <c r="C37" s="149" t="s">
        <v>29</v>
      </c>
      <c r="D37" s="210"/>
      <c r="E37" s="210">
        <v>850</v>
      </c>
      <c r="F37" s="150"/>
      <c r="G37" s="151" t="s">
        <v>29</v>
      </c>
      <c r="H37" s="152"/>
      <c r="I37" s="153" t="s">
        <v>29</v>
      </c>
      <c r="J37" s="154"/>
      <c r="K37" s="155" t="s">
        <v>29</v>
      </c>
      <c r="L37" s="156"/>
      <c r="M37" s="156">
        <v>240</v>
      </c>
      <c r="N37" s="157"/>
      <c r="O37" s="158" t="s">
        <v>29</v>
      </c>
      <c r="P37" s="159"/>
      <c r="Q37" s="160" t="s">
        <v>29</v>
      </c>
      <c r="R37" s="161"/>
      <c r="S37" s="161">
        <v>240</v>
      </c>
    </row>
    <row r="38" spans="1:19" x14ac:dyDescent="0.3">
      <c r="A38" s="15" t="s">
        <v>48</v>
      </c>
      <c r="B38" s="23"/>
      <c r="C38" s="179">
        <f>C29+C33+C34+C36</f>
        <v>4486.2264938864719</v>
      </c>
      <c r="D38" s="180"/>
      <c r="E38" s="181">
        <f>E29+E36+E37+E33+E34</f>
        <v>2908.5812056389068</v>
      </c>
      <c r="F38" s="182"/>
      <c r="G38" s="183">
        <f>G29+G33+G34+G36</f>
        <v>3337.5889296773967</v>
      </c>
      <c r="H38" s="184"/>
      <c r="I38" s="185">
        <f>I29+I33+I34+I36</f>
        <v>4489.5207394676263</v>
      </c>
      <c r="J38" s="186"/>
      <c r="K38" s="187">
        <f>K29+K33+K34+K36</f>
        <v>3799.7017381055457</v>
      </c>
      <c r="L38" s="188"/>
      <c r="M38" s="189">
        <f>M29+M33+M34+M36+M37</f>
        <v>4502.0706131273619</v>
      </c>
      <c r="N38" s="190"/>
      <c r="O38" s="191">
        <f>O29+O33+O34+O36</f>
        <v>3738.0227476242767</v>
      </c>
      <c r="P38" s="192"/>
      <c r="Q38" s="193">
        <f>Q29+Q33+Q34+Q36</f>
        <v>3779.4888717769345</v>
      </c>
      <c r="R38" s="194"/>
      <c r="S38" s="195">
        <f>S29+S33+S34+S36+S37</f>
        <v>3825.4870943671763</v>
      </c>
    </row>
    <row r="39" spans="1:19" ht="17.25" thickBot="1" x14ac:dyDescent="0.35">
      <c r="A39" s="16" t="s">
        <v>49</v>
      </c>
      <c r="B39" s="24"/>
      <c r="C39" s="196"/>
      <c r="D39" s="211"/>
      <c r="E39" s="212"/>
      <c r="F39" s="207"/>
      <c r="G39" s="208"/>
      <c r="H39" s="209"/>
      <c r="I39" s="198"/>
      <c r="J39" s="199"/>
      <c r="K39" s="200"/>
      <c r="L39" s="201"/>
      <c r="M39" s="201"/>
      <c r="N39" s="202"/>
      <c r="O39" s="203"/>
      <c r="P39" s="204"/>
      <c r="Q39" s="204"/>
      <c r="R39" s="205"/>
      <c r="S39" s="206"/>
    </row>
    <row r="40" spans="1:19" x14ac:dyDescent="0.3">
      <c r="A40" s="15" t="s">
        <v>50</v>
      </c>
      <c r="B40" s="23"/>
      <c r="C40" s="162">
        <f>C38/$A$15*100</f>
        <v>22.431132469432359</v>
      </c>
      <c r="D40" s="163"/>
      <c r="E40" s="164">
        <f>E38/$A$15*100</f>
        <v>14.542906028194533</v>
      </c>
      <c r="F40" s="165"/>
      <c r="G40" s="166">
        <f>G38/$A$15*100</f>
        <v>16.687944648386981</v>
      </c>
      <c r="H40" s="167"/>
      <c r="I40" s="168">
        <f>I38/$A$15*100</f>
        <v>22.447603697338131</v>
      </c>
      <c r="J40" s="169"/>
      <c r="K40" s="170">
        <f>K38/$A$15*100</f>
        <v>18.998508690527729</v>
      </c>
      <c r="L40" s="171"/>
      <c r="M40" s="172">
        <f>M38/$A$15*100</f>
        <v>22.51035306563681</v>
      </c>
      <c r="N40" s="173"/>
      <c r="O40" s="174">
        <f>O38/$A$15*100</f>
        <v>18.690113738121383</v>
      </c>
      <c r="P40" s="175"/>
      <c r="Q40" s="176">
        <f>Q38/$A$15*100</f>
        <v>18.89744435888467</v>
      </c>
      <c r="R40" s="177"/>
      <c r="S40" s="178">
        <f>S38/$A$15*100</f>
        <v>19.127435471835881</v>
      </c>
    </row>
    <row r="41" spans="1:19" ht="17.25" thickBot="1" x14ac:dyDescent="0.35">
      <c r="A41" s="16"/>
      <c r="B41" s="24"/>
      <c r="C41" s="196"/>
      <c r="D41" s="211"/>
      <c r="E41" s="213"/>
      <c r="F41" s="214"/>
      <c r="G41" s="197"/>
      <c r="H41" s="209"/>
      <c r="I41" s="198"/>
      <c r="J41" s="199"/>
      <c r="K41" s="200"/>
      <c r="L41" s="201"/>
      <c r="M41" s="201"/>
      <c r="N41" s="202"/>
      <c r="O41" s="203"/>
      <c r="P41" s="204"/>
      <c r="Q41" s="204"/>
      <c r="R41" s="205"/>
      <c r="S41" s="206"/>
    </row>
    <row r="42" spans="1:19" x14ac:dyDescent="0.3">
      <c r="A42" s="7" t="s">
        <v>21</v>
      </c>
      <c r="B42" s="25" t="s">
        <v>51</v>
      </c>
      <c r="C42" s="26"/>
      <c r="D42" s="96" t="s">
        <v>95</v>
      </c>
      <c r="E42" s="97"/>
      <c r="F42" s="50" t="s">
        <v>64</v>
      </c>
      <c r="G42" s="51"/>
      <c r="H42" s="61" t="s">
        <v>68</v>
      </c>
      <c r="I42" s="62"/>
      <c r="J42" s="73" t="s">
        <v>33</v>
      </c>
      <c r="K42" s="74"/>
      <c r="L42" s="89" t="s">
        <v>68</v>
      </c>
      <c r="M42" s="86"/>
      <c r="N42" s="109" t="s">
        <v>34</v>
      </c>
      <c r="O42" s="108"/>
      <c r="P42" s="123" t="s">
        <v>51</v>
      </c>
      <c r="Q42" s="122"/>
      <c r="R42" s="38" t="s">
        <v>31</v>
      </c>
      <c r="S42" s="37"/>
    </row>
    <row r="43" spans="1:19" x14ac:dyDescent="0.3">
      <c r="A43" s="8"/>
      <c r="B43" s="27" t="s">
        <v>30</v>
      </c>
      <c r="C43" s="28"/>
      <c r="D43" s="98" t="s">
        <v>51</v>
      </c>
      <c r="E43" s="99"/>
      <c r="F43" s="50" t="s">
        <v>63</v>
      </c>
      <c r="G43" s="51"/>
      <c r="H43" s="65" t="s">
        <v>34</v>
      </c>
      <c r="I43" s="64"/>
      <c r="J43" s="77" t="s">
        <v>66</v>
      </c>
      <c r="K43" s="76"/>
      <c r="L43" s="87" t="s">
        <v>73</v>
      </c>
      <c r="M43" s="88"/>
      <c r="N43" s="111"/>
      <c r="O43" s="110"/>
      <c r="P43" s="123" t="s">
        <v>34</v>
      </c>
      <c r="Q43" s="124"/>
      <c r="R43" s="38" t="s">
        <v>73</v>
      </c>
      <c r="S43" s="39"/>
    </row>
    <row r="44" spans="1:19" x14ac:dyDescent="0.3">
      <c r="A44" s="8"/>
      <c r="B44" s="29"/>
      <c r="C44" s="28"/>
      <c r="D44" s="98" t="s">
        <v>31</v>
      </c>
      <c r="E44" s="99"/>
      <c r="F44" s="50" t="s">
        <v>65</v>
      </c>
      <c r="G44" s="51"/>
      <c r="H44" s="65"/>
      <c r="I44" s="64"/>
      <c r="J44" s="77" t="s">
        <v>67</v>
      </c>
      <c r="K44" s="76"/>
      <c r="L44" s="87" t="s">
        <v>36</v>
      </c>
      <c r="M44" s="88"/>
      <c r="N44" s="111"/>
      <c r="O44" s="110"/>
      <c r="P44" s="123" t="s">
        <v>35</v>
      </c>
      <c r="Q44" s="124"/>
      <c r="R44" s="38" t="s">
        <v>36</v>
      </c>
      <c r="S44" s="39"/>
    </row>
    <row r="45" spans="1:19" x14ac:dyDescent="0.3">
      <c r="A45" s="8"/>
      <c r="B45" s="29"/>
      <c r="C45" s="28"/>
      <c r="D45" s="98" t="s">
        <v>74</v>
      </c>
      <c r="E45" s="99"/>
      <c r="F45" s="52"/>
      <c r="G45" s="51"/>
      <c r="H45" s="65"/>
      <c r="I45" s="64"/>
      <c r="J45" s="77"/>
      <c r="K45" s="76"/>
      <c r="L45" s="87" t="s">
        <v>72</v>
      </c>
      <c r="M45" s="88"/>
      <c r="N45" s="111"/>
      <c r="O45" s="110"/>
      <c r="P45" s="125" t="s">
        <v>78</v>
      </c>
      <c r="Q45" s="124"/>
      <c r="R45" s="43" t="s">
        <v>72</v>
      </c>
      <c r="S45" s="39"/>
    </row>
    <row r="46" spans="1:19" x14ac:dyDescent="0.3">
      <c r="A46" s="8"/>
      <c r="B46" s="29"/>
      <c r="C46" s="28"/>
      <c r="D46" s="98" t="s">
        <v>75</v>
      </c>
      <c r="E46" s="99"/>
      <c r="F46" s="52"/>
      <c r="G46" s="51"/>
      <c r="H46" s="65"/>
      <c r="I46" s="64"/>
      <c r="J46" s="77"/>
      <c r="K46" s="76"/>
      <c r="L46" s="87"/>
      <c r="M46" s="88"/>
      <c r="N46" s="111"/>
      <c r="O46" s="110"/>
      <c r="P46" s="125"/>
      <c r="Q46" s="124"/>
      <c r="R46" s="43"/>
      <c r="S46" s="39"/>
    </row>
    <row r="47" spans="1:19" x14ac:dyDescent="0.3">
      <c r="B47" s="29"/>
      <c r="C47" s="28"/>
      <c r="D47" s="98" t="s">
        <v>76</v>
      </c>
      <c r="E47" s="99"/>
      <c r="F47" s="52"/>
      <c r="G47" s="51"/>
      <c r="H47" s="65"/>
      <c r="I47" s="64"/>
      <c r="J47" s="77"/>
      <c r="K47" s="76"/>
      <c r="L47" s="87"/>
      <c r="M47" s="88"/>
      <c r="N47" s="111"/>
      <c r="O47" s="110"/>
      <c r="P47" s="125"/>
      <c r="Q47" s="124"/>
      <c r="R47" s="43"/>
      <c r="S47" s="39"/>
    </row>
    <row r="48" spans="1:19" x14ac:dyDescent="0.3">
      <c r="A48" s="8"/>
      <c r="B48" s="29"/>
      <c r="C48" s="28"/>
      <c r="D48" s="98" t="s">
        <v>77</v>
      </c>
      <c r="E48" s="99"/>
      <c r="F48" s="52"/>
      <c r="G48" s="51"/>
      <c r="H48" s="65"/>
      <c r="I48" s="64"/>
      <c r="J48" s="77"/>
      <c r="K48" s="76"/>
      <c r="L48" s="87"/>
      <c r="M48" s="88"/>
      <c r="N48" s="111"/>
      <c r="O48" s="110"/>
      <c r="P48" s="125"/>
      <c r="Q48" s="124"/>
      <c r="R48" s="43"/>
      <c r="S48" s="39"/>
    </row>
    <row r="49" spans="1:19" x14ac:dyDescent="0.3">
      <c r="A49" s="8"/>
      <c r="B49" s="29"/>
      <c r="C49" s="28"/>
      <c r="D49" s="98" t="s">
        <v>94</v>
      </c>
      <c r="E49" s="99"/>
      <c r="F49" s="52"/>
      <c r="G49" s="51"/>
      <c r="H49" s="65"/>
      <c r="I49" s="64"/>
      <c r="J49" s="77"/>
      <c r="K49" s="76"/>
      <c r="L49" s="87"/>
      <c r="M49" s="88"/>
      <c r="N49" s="111"/>
      <c r="O49" s="110"/>
      <c r="P49" s="125"/>
      <c r="Q49" s="124"/>
      <c r="R49" s="43"/>
      <c r="S49" s="39"/>
    </row>
    <row r="50" spans="1:19" x14ac:dyDescent="0.3">
      <c r="A50" s="8"/>
      <c r="B50" s="29"/>
      <c r="C50" s="28"/>
      <c r="D50" s="215" t="s">
        <v>93</v>
      </c>
      <c r="E50" s="99"/>
      <c r="F50" s="52"/>
      <c r="G50" s="51"/>
      <c r="H50" s="65"/>
      <c r="I50" s="64"/>
      <c r="J50" s="77"/>
      <c r="K50" s="76"/>
      <c r="L50" s="90"/>
      <c r="M50" s="88"/>
      <c r="N50" s="111"/>
      <c r="O50" s="110"/>
      <c r="P50" s="125"/>
      <c r="Q50" s="124"/>
      <c r="R50" s="43"/>
      <c r="S50" s="39"/>
    </row>
    <row r="51" spans="1:19" x14ac:dyDescent="0.3">
      <c r="A51" s="2" t="s">
        <v>22</v>
      </c>
      <c r="B51" s="32" t="s">
        <v>57</v>
      </c>
      <c r="C51" s="33"/>
      <c r="D51" s="98" t="s">
        <v>37</v>
      </c>
      <c r="E51" s="103"/>
      <c r="F51" s="55" t="s">
        <v>56</v>
      </c>
      <c r="G51" s="56"/>
      <c r="H51" s="67" t="s">
        <v>54</v>
      </c>
      <c r="I51" s="68"/>
      <c r="J51" s="80" t="s">
        <v>96</v>
      </c>
      <c r="K51" s="81"/>
      <c r="L51" s="87" t="s">
        <v>54</v>
      </c>
      <c r="M51" s="92"/>
      <c r="N51" s="114" t="s">
        <v>57</v>
      </c>
      <c r="O51" s="115"/>
      <c r="P51" s="128" t="s">
        <v>57</v>
      </c>
      <c r="Q51" s="129"/>
      <c r="R51" s="117" t="s">
        <v>52</v>
      </c>
      <c r="S51" s="42"/>
    </row>
    <row r="52" spans="1:19" x14ac:dyDescent="0.3">
      <c r="A52" s="5"/>
      <c r="B52" s="27" t="s">
        <v>58</v>
      </c>
      <c r="C52" s="28"/>
      <c r="D52" s="98"/>
      <c r="E52" s="99"/>
      <c r="F52" s="50" t="s">
        <v>96</v>
      </c>
      <c r="G52" s="51"/>
      <c r="H52" s="63" t="s">
        <v>55</v>
      </c>
      <c r="I52" s="64"/>
      <c r="J52" s="75" t="s">
        <v>61</v>
      </c>
      <c r="K52" s="76"/>
      <c r="L52" s="87" t="s">
        <v>55</v>
      </c>
      <c r="M52" s="88"/>
      <c r="N52" s="109" t="s">
        <v>52</v>
      </c>
      <c r="O52" s="110"/>
      <c r="P52" s="123" t="s">
        <v>58</v>
      </c>
      <c r="Q52" s="124"/>
      <c r="R52" s="38" t="s">
        <v>53</v>
      </c>
      <c r="S52" s="39"/>
    </row>
    <row r="53" spans="1:19" x14ac:dyDescent="0.3">
      <c r="A53" s="5"/>
      <c r="B53" s="27" t="s">
        <v>59</v>
      </c>
      <c r="C53" s="28"/>
      <c r="D53" s="132"/>
      <c r="E53" s="99"/>
      <c r="F53" s="50" t="s">
        <v>61</v>
      </c>
      <c r="G53" s="51"/>
      <c r="H53" s="63" t="s">
        <v>57</v>
      </c>
      <c r="I53" s="64"/>
      <c r="J53" s="75" t="s">
        <v>62</v>
      </c>
      <c r="K53" s="76"/>
      <c r="L53" s="87" t="s">
        <v>52</v>
      </c>
      <c r="M53" s="88"/>
      <c r="N53" s="109" t="s">
        <v>53</v>
      </c>
      <c r="O53" s="110"/>
      <c r="P53" s="123" t="s">
        <v>59</v>
      </c>
      <c r="Q53" s="124"/>
      <c r="R53" s="43" t="s">
        <v>97</v>
      </c>
      <c r="S53" s="39"/>
    </row>
    <row r="54" spans="1:19" x14ac:dyDescent="0.3">
      <c r="A54" s="5"/>
      <c r="B54" s="27" t="s">
        <v>60</v>
      </c>
      <c r="C54" s="28"/>
      <c r="D54" s="100"/>
      <c r="E54" s="99"/>
      <c r="F54" s="50" t="s">
        <v>32</v>
      </c>
      <c r="G54" s="51"/>
      <c r="H54" s="65" t="s">
        <v>52</v>
      </c>
      <c r="I54" s="64"/>
      <c r="J54" s="75" t="s">
        <v>71</v>
      </c>
      <c r="K54" s="76"/>
      <c r="L54" s="87" t="s">
        <v>53</v>
      </c>
      <c r="M54" s="88"/>
      <c r="N54" s="109" t="s">
        <v>97</v>
      </c>
      <c r="O54" s="110"/>
      <c r="P54" s="123" t="s">
        <v>60</v>
      </c>
      <c r="Q54" s="124"/>
      <c r="R54" s="43" t="s">
        <v>98</v>
      </c>
      <c r="S54" s="39"/>
    </row>
    <row r="55" spans="1:19" x14ac:dyDescent="0.3">
      <c r="A55" s="5"/>
      <c r="B55" s="27"/>
      <c r="C55" s="28"/>
      <c r="D55" s="100"/>
      <c r="E55" s="99"/>
      <c r="F55" s="52" t="s">
        <v>69</v>
      </c>
      <c r="G55" s="51"/>
      <c r="H55" s="65" t="s">
        <v>53</v>
      </c>
      <c r="I55" s="64"/>
      <c r="J55" s="75"/>
      <c r="K55" s="76"/>
      <c r="L55" s="87" t="s">
        <v>97</v>
      </c>
      <c r="M55" s="88"/>
      <c r="N55" s="109" t="s">
        <v>98</v>
      </c>
      <c r="O55" s="110"/>
      <c r="P55" s="123"/>
      <c r="Q55" s="124"/>
      <c r="R55" s="43"/>
      <c r="S55" s="39"/>
    </row>
    <row r="56" spans="1:19" x14ac:dyDescent="0.3">
      <c r="A56" s="5"/>
      <c r="B56" s="27"/>
      <c r="C56" s="28"/>
      <c r="D56" s="100"/>
      <c r="E56" s="99"/>
      <c r="F56" s="52"/>
      <c r="G56" s="51"/>
      <c r="H56" s="63" t="s">
        <v>97</v>
      </c>
      <c r="I56" s="64"/>
      <c r="J56" s="75"/>
      <c r="K56" s="76"/>
      <c r="L56" s="87" t="s">
        <v>98</v>
      </c>
      <c r="M56" s="88"/>
      <c r="N56" s="111"/>
      <c r="O56" s="110"/>
      <c r="P56" s="123"/>
      <c r="Q56" s="124"/>
      <c r="R56" s="43"/>
      <c r="S56" s="39"/>
    </row>
    <row r="57" spans="1:19" x14ac:dyDescent="0.3">
      <c r="A57" s="6"/>
      <c r="B57" s="30"/>
      <c r="C57" s="31"/>
      <c r="D57" s="101"/>
      <c r="E57" s="102"/>
      <c r="F57" s="53"/>
      <c r="G57" s="54"/>
      <c r="H57" s="216" t="s">
        <v>98</v>
      </c>
      <c r="I57" s="66"/>
      <c r="J57" s="78"/>
      <c r="K57" s="79"/>
      <c r="L57" s="90"/>
      <c r="M57" s="91"/>
      <c r="N57" s="112"/>
      <c r="O57" s="113"/>
      <c r="P57" s="126"/>
      <c r="Q57" s="127"/>
      <c r="R57" s="40"/>
      <c r="S57" s="41"/>
    </row>
    <row r="58" spans="1:19" ht="4.5" customHeight="1" x14ac:dyDescent="0.3"/>
    <row r="59" spans="1:19" x14ac:dyDescent="0.3">
      <c r="A59" s="12" t="s">
        <v>90</v>
      </c>
      <c r="B59" s="13"/>
      <c r="C59" s="13"/>
      <c r="D59" s="13"/>
      <c r="E59" s="13"/>
      <c r="F59" s="13"/>
      <c r="G59" s="13"/>
      <c r="H59" s="13"/>
      <c r="I59" s="13"/>
      <c r="J59" s="13" t="s">
        <v>45</v>
      </c>
      <c r="K59" s="13"/>
      <c r="L59" s="13"/>
      <c r="M59" s="13"/>
      <c r="N59" s="13"/>
      <c r="O59" s="13"/>
      <c r="P59" s="13"/>
      <c r="Q59" s="13"/>
      <c r="R59" s="13"/>
      <c r="S59" s="11"/>
    </row>
    <row r="60" spans="1:19" x14ac:dyDescent="0.3">
      <c r="A60" s="10" t="s">
        <v>92</v>
      </c>
      <c r="B60" s="14"/>
      <c r="C60" s="14"/>
      <c r="D60" s="14"/>
      <c r="E60" s="14"/>
      <c r="F60" s="14"/>
      <c r="G60" s="14"/>
      <c r="H60" s="14"/>
      <c r="I60" s="14"/>
      <c r="J60" s="14" t="s">
        <v>38</v>
      </c>
      <c r="K60" s="14"/>
      <c r="L60" s="14"/>
      <c r="M60" s="14"/>
      <c r="N60" s="14"/>
      <c r="O60" s="14"/>
      <c r="P60" s="14"/>
      <c r="Q60" s="14"/>
      <c r="R60" s="14"/>
      <c r="S60" s="9"/>
    </row>
    <row r="61" spans="1:19" x14ac:dyDescent="0.3">
      <c r="A61" s="14" t="s">
        <v>79</v>
      </c>
      <c r="B61" s="14"/>
      <c r="C61" s="14"/>
      <c r="D61" s="14"/>
      <c r="E61" s="14"/>
      <c r="F61" s="14"/>
      <c r="G61" s="14"/>
      <c r="H61" s="14"/>
      <c r="I61" s="14"/>
      <c r="J61" s="14" t="s">
        <v>47</v>
      </c>
      <c r="K61" s="14"/>
      <c r="L61" s="14"/>
      <c r="M61" s="14"/>
      <c r="N61" s="14"/>
      <c r="O61" s="14"/>
      <c r="P61" s="14"/>
      <c r="Q61" s="14"/>
      <c r="R61" s="14"/>
      <c r="S61" s="9"/>
    </row>
    <row r="62" spans="1:19" x14ac:dyDescent="0.3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9"/>
    </row>
    <row r="63" spans="1:19" ht="27.75" customHeight="1" x14ac:dyDescent="0.3">
      <c r="A63" s="329" t="s">
        <v>99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1"/>
    </row>
  </sheetData>
  <sheetProtection sheet="1" objects="1" scenarios="1"/>
  <mergeCells count="47">
    <mergeCell ref="B13:C13"/>
    <mergeCell ref="B14:C14"/>
    <mergeCell ref="D13:E13"/>
    <mergeCell ref="D14:E14"/>
    <mergeCell ref="F13:G13"/>
    <mergeCell ref="F14:G14"/>
    <mergeCell ref="R13:S13"/>
    <mergeCell ref="R14:S14"/>
    <mergeCell ref="H13:I13"/>
    <mergeCell ref="H14:I14"/>
    <mergeCell ref="J13:K13"/>
    <mergeCell ref="J14:K14"/>
    <mergeCell ref="L13:M13"/>
    <mergeCell ref="L14:M14"/>
    <mergeCell ref="F15:F16"/>
    <mergeCell ref="N13:O13"/>
    <mergeCell ref="N14:O14"/>
    <mergeCell ref="P13:Q13"/>
    <mergeCell ref="P14:Q14"/>
    <mergeCell ref="G15:G16"/>
    <mergeCell ref="A15:A16"/>
    <mergeCell ref="B15:B16"/>
    <mergeCell ref="C15:C16"/>
    <mergeCell ref="D15:D16"/>
    <mergeCell ref="E15:E16"/>
    <mergeCell ref="S15:S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63:S63"/>
    <mergeCell ref="N17:O17"/>
    <mergeCell ref="P17:Q17"/>
    <mergeCell ref="R17:S17"/>
    <mergeCell ref="B17:C17"/>
    <mergeCell ref="D17:E17"/>
    <mergeCell ref="F17:G17"/>
    <mergeCell ref="H17:I17"/>
    <mergeCell ref="J17:K17"/>
    <mergeCell ref="L17:M17"/>
  </mergeCells>
  <hyperlinks>
    <hyperlink ref="G9" r:id="rId1"/>
  </hyperlinks>
  <pageMargins left="0.19685039370078741" right="0.19685039370078741" top="0.78740157480314965" bottom="0.78740157480314965" header="0.31496062992125984" footer="0.31496062992125984"/>
  <pageSetup paperSize="8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Kostenvergleich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gregor</cp:lastModifiedBy>
  <cp:lastPrinted>2016-03-18T10:52:56Z</cp:lastPrinted>
  <dcterms:created xsi:type="dcterms:W3CDTF">2015-02-08T15:16:21Z</dcterms:created>
  <dcterms:modified xsi:type="dcterms:W3CDTF">2016-05-04T13:35:00Z</dcterms:modified>
</cp:coreProperties>
</file>